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6840" tabRatio="768" activeTab="4"/>
  </bookViews>
  <sheets>
    <sheet name="BS1" sheetId="17" r:id="rId1"/>
    <sheet name="BS2" sheetId="18" r:id="rId2"/>
    <sheet name="IS" sheetId="20" r:id="rId3"/>
    <sheet name="CF" sheetId="22" r:id="rId4"/>
    <sheet name="2022ES" sheetId="7" r:id="rId5"/>
    <sheet name="2021ES" sheetId="8" r:id="rId6"/>
  </sheets>
  <externalReferences>
    <externalReference r:id="rId7"/>
    <externalReference r:id="rId8"/>
    <externalReference r:id="rId9"/>
  </externalReferences>
  <definedNames>
    <definedName name="_xlnm.Print_Area" localSheetId="5">'2021ES'!$A$1:$L$36</definedName>
    <definedName name="_xlnm.Print_Area" localSheetId="4">'2022ES'!$A$1:$L$36</definedName>
    <definedName name="_xlnm.Print_Area" localSheetId="0">'BS1'!$A$1:$D$39</definedName>
    <definedName name="_xlnm.Print_Area" localSheetId="1">'BS2'!$A$1:$D$42</definedName>
    <definedName name="_xlnm.Print_Area" localSheetId="3">CF!$A$1:$D$48</definedName>
    <definedName name="_xlnm.Print_Area" localSheetId="2">IS!$A$1:$D$59</definedName>
  </definedNames>
  <calcPr calcId="144525"/>
</workbook>
</file>

<file path=xl/sharedStrings.xml><?xml version="1.0" encoding="utf-8"?>
<sst xmlns="http://schemas.openxmlformats.org/spreadsheetml/2006/main" count="299" uniqueCount="231">
  <si>
    <t xml:space="preserve"> 资 产 负 债 表(资 产)</t>
  </si>
  <si>
    <t>会商银01-1表</t>
  </si>
  <si>
    <t>编制单位：青海乐都三江村镇银行股份有限公司</t>
  </si>
  <si>
    <t>单位:人民币元</t>
  </si>
  <si>
    <t>资  产</t>
  </si>
  <si>
    <t>注释号</t>
  </si>
  <si>
    <t>期末数</t>
  </si>
  <si>
    <t>上年年末数</t>
  </si>
  <si>
    <t>资产：</t>
  </si>
  <si>
    <t xml:space="preserve">  现金及存放央行款项</t>
  </si>
  <si>
    <t xml:space="preserve">  存放同业款项</t>
  </si>
  <si>
    <t xml:space="preserve">  贵金属</t>
  </si>
  <si>
    <t xml:space="preserve">  拆出资金</t>
  </si>
  <si>
    <t xml:space="preserve">  以公允价值计量且其变动计入当期损益的金融资产</t>
  </si>
  <si>
    <t xml:space="preserve">  衍生金融资产</t>
  </si>
  <si>
    <t xml:space="preserve">  买入返售金融资产</t>
  </si>
  <si>
    <t xml:space="preserve">  应收利息</t>
  </si>
  <si>
    <t xml:space="preserve">  发放贷款和垫款</t>
  </si>
  <si>
    <t xml:space="preserve">  可供出售金融资产</t>
  </si>
  <si>
    <t xml:space="preserve">  持有至到期投资</t>
  </si>
  <si>
    <t xml:space="preserve">  应收款项类投资</t>
  </si>
  <si>
    <t xml:space="preserve">  金融投资：</t>
  </si>
  <si>
    <t xml:space="preserve">    交易性金融资产</t>
  </si>
  <si>
    <t xml:space="preserve">    债权投资</t>
  </si>
  <si>
    <t xml:space="preserve">    其他债权投资</t>
  </si>
  <si>
    <t xml:space="preserve">    其他权益工具投资</t>
  </si>
  <si>
    <t xml:space="preserve">  长期股权投资</t>
  </si>
  <si>
    <t xml:space="preserve">  投资性房地产</t>
  </si>
  <si>
    <t xml:space="preserve">  固定资产</t>
  </si>
  <si>
    <t xml:space="preserve">  使用权资产</t>
  </si>
  <si>
    <t xml:space="preserve">  无形资产</t>
  </si>
  <si>
    <t xml:space="preserve">  商誉</t>
  </si>
  <si>
    <t xml:space="preserve">  递延所得税资产</t>
  </si>
  <si>
    <t xml:space="preserve">  其他资产</t>
  </si>
  <si>
    <t>资产总计</t>
  </si>
  <si>
    <t xml:space="preserve"> 法定代表人：               行长：                 主管会计工作的负责人：              会计机构负责人： </t>
  </si>
  <si>
    <t>第 4 页 共 43 页</t>
  </si>
  <si>
    <t>资 产 负 债 表(负 债 和 所 有 者 权 益)</t>
  </si>
  <si>
    <t>会商银01-2表</t>
  </si>
  <si>
    <t>负债和所有者权益（或股东权益）</t>
  </si>
  <si>
    <t>负债：</t>
  </si>
  <si>
    <t xml:space="preserve">  向中央银行借款</t>
  </si>
  <si>
    <t xml:space="preserve">  同业及其他金融机构存放款项</t>
  </si>
  <si>
    <t xml:space="preserve">  拆入资金</t>
  </si>
  <si>
    <t xml:space="preserve">  以公允价值计量且其变动计入当期损益的金融负债</t>
  </si>
  <si>
    <t xml:space="preserve">  交易性金融负债</t>
  </si>
  <si>
    <t xml:space="preserve">  衍生金融负债</t>
  </si>
  <si>
    <t xml:space="preserve">  卖出回购金融资产款</t>
  </si>
  <si>
    <t xml:space="preserve">  吸收存款</t>
  </si>
  <si>
    <t xml:space="preserve">  应付职工薪酬</t>
  </si>
  <si>
    <t xml:space="preserve">  应交税费</t>
  </si>
  <si>
    <t xml:space="preserve">  应付利息</t>
  </si>
  <si>
    <t xml:space="preserve">  预计负债</t>
  </si>
  <si>
    <t xml:space="preserve">  应付债券</t>
  </si>
  <si>
    <t xml:space="preserve">    其中：优先股</t>
  </si>
  <si>
    <t xml:space="preserve">         永续债</t>
  </si>
  <si>
    <t xml:space="preserve">  租赁负债</t>
  </si>
  <si>
    <t xml:space="preserve">  递延所得税负债</t>
  </si>
  <si>
    <t xml:space="preserve">  持有待售负债</t>
  </si>
  <si>
    <t xml:space="preserve">  其他负债</t>
  </si>
  <si>
    <t xml:space="preserve">    负债合计</t>
  </si>
  <si>
    <t>所有者权益（或股东权益）：</t>
  </si>
  <si>
    <t xml:space="preserve">  实收资本（或股本）</t>
  </si>
  <si>
    <t xml:space="preserve">  其他权益工具</t>
  </si>
  <si>
    <t xml:space="preserve">  资本公积</t>
  </si>
  <si>
    <t xml:space="preserve">  减：库存股</t>
  </si>
  <si>
    <t xml:space="preserve">  其他综合收益</t>
  </si>
  <si>
    <t xml:space="preserve">  盈余公积</t>
  </si>
  <si>
    <t xml:space="preserve">  一般风险准备</t>
  </si>
  <si>
    <t xml:space="preserve">  未分配利润</t>
  </si>
  <si>
    <t xml:space="preserve">    所有者权益（或股东权益）合计</t>
  </si>
  <si>
    <t xml:space="preserve">     负债和所有者权益（或股东权益）总计</t>
  </si>
  <si>
    <t xml:space="preserve"> 法定代表人：                行长：                  主管会计工作的负责人：              会计机构负责人：</t>
  </si>
  <si>
    <t>第 5 页 共 43 页</t>
  </si>
  <si>
    <t xml:space="preserve"> 利  润  表</t>
  </si>
  <si>
    <t>2022年度</t>
  </si>
  <si>
    <t>会商银02表</t>
  </si>
  <si>
    <t>单位：人民币元</t>
  </si>
  <si>
    <t>项  目</t>
  </si>
  <si>
    <t>本期数</t>
  </si>
  <si>
    <t>上年同期数</t>
  </si>
  <si>
    <t>一、营业收入</t>
  </si>
  <si>
    <t xml:space="preserve">    利息净收入</t>
  </si>
  <si>
    <t xml:space="preserve">      利息收入</t>
  </si>
  <si>
    <t xml:space="preserve">      利息支出</t>
  </si>
  <si>
    <t xml:space="preserve">    手续费及佣金净收入</t>
  </si>
  <si>
    <t xml:space="preserve">      手续费及佣金收入</t>
  </si>
  <si>
    <t xml:space="preserve">      手续费及佣金支出</t>
  </si>
  <si>
    <t xml:space="preserve">    投资收益</t>
  </si>
  <si>
    <t xml:space="preserve">      其中：对联营企业和合营企业的投资收益</t>
  </si>
  <si>
    <t xml:space="preserve">           以摊余成本计量的金融资产终止确认产生的收益</t>
  </si>
  <si>
    <t xml:space="preserve">    其他收益</t>
  </si>
  <si>
    <t xml:space="preserve">    公允价值变动收益(损失以"-"号填列)</t>
  </si>
  <si>
    <t xml:space="preserve">    汇兑收益(损失以"-"号填列)</t>
  </si>
  <si>
    <t xml:space="preserve">    其他业务收入</t>
  </si>
  <si>
    <t xml:space="preserve">    资产处置收益（损失以“-”号填列）</t>
  </si>
  <si>
    <t>二、营业支出</t>
  </si>
  <si>
    <t xml:space="preserve">    税金及附加</t>
  </si>
  <si>
    <t xml:space="preserve">    业务及管理费</t>
  </si>
  <si>
    <t xml:space="preserve">    信用减值损失</t>
  </si>
  <si>
    <t xml:space="preserve">    其他资产减值损失</t>
  </si>
  <si>
    <t xml:space="preserve">    资产减值损失</t>
  </si>
  <si>
    <t xml:space="preserve">    其他业务成本</t>
  </si>
  <si>
    <t>三、营业利润</t>
  </si>
  <si>
    <t xml:space="preserve">  加：营业外收入</t>
  </si>
  <si>
    <t xml:space="preserve">  减：营业外支出</t>
  </si>
  <si>
    <t>四、利润总额</t>
  </si>
  <si>
    <t xml:space="preserve">  减：所得税费用</t>
  </si>
  <si>
    <t>五、净利润</t>
  </si>
  <si>
    <t>（一）持续经营净利润</t>
  </si>
  <si>
    <t>（二）终止经营净利润</t>
  </si>
  <si>
    <t>六、其他综合收益的税后净额</t>
  </si>
  <si>
    <t>（一）不能重分类进损益的其他综合收益</t>
  </si>
  <si>
    <t xml:space="preserve">       1.重新计量设定受益计划变动额</t>
  </si>
  <si>
    <t xml:space="preserve">       2.权益法下不能转损益的其他综合收益</t>
  </si>
  <si>
    <t xml:space="preserve">       3.其他权益工具投资公允价值变动</t>
  </si>
  <si>
    <t xml:space="preserve">       4.企业自身信用风险公允价值变动</t>
  </si>
  <si>
    <t xml:space="preserve">       5.其他</t>
  </si>
  <si>
    <t>（二）将重分类进损益的其他综合收益</t>
  </si>
  <si>
    <t xml:space="preserve">       1.权益法下可转损益的其他综合收益</t>
  </si>
  <si>
    <t xml:space="preserve">       2.其他债权投资公允价值变动</t>
  </si>
  <si>
    <t xml:space="preserve">       3.可供出售金融资产公允价值变动损益</t>
  </si>
  <si>
    <t xml:space="preserve">       4.金融资产重分类计入其他综合收益的金额</t>
  </si>
  <si>
    <t xml:space="preserve">       5.持有至到期投资重分类为可供出售金融资产损益</t>
  </si>
  <si>
    <t xml:space="preserve">       6.其他债权投资信用减值准备</t>
  </si>
  <si>
    <t xml:space="preserve">       7.现金流量套期储备（现金流量套期损益的有效部分）</t>
  </si>
  <si>
    <t xml:space="preserve">       8.外币财务报表折算差额</t>
  </si>
  <si>
    <t xml:space="preserve">       9.其他</t>
  </si>
  <si>
    <t>七、综合收益总额</t>
  </si>
  <si>
    <t>八、每股收益：</t>
  </si>
  <si>
    <t xml:space="preserve">    （一)基本每股收益</t>
  </si>
  <si>
    <t xml:space="preserve">    （二)稀释每股收益</t>
  </si>
  <si>
    <t xml:space="preserve"> 法定代表人：                  行长：                  主管会计工作的负责人：                  会计机构负责人：</t>
  </si>
  <si>
    <t>第 6 页 共 43 页</t>
  </si>
  <si>
    <t xml:space="preserve"> 现 金 流 量 表</t>
  </si>
  <si>
    <t>会商银03表</t>
  </si>
  <si>
    <t>一、经营活动产生的现金流量：</t>
  </si>
  <si>
    <t xml:space="preserve">    客户存款和同业存放款项净增加额</t>
  </si>
  <si>
    <t xml:space="preserve">    向中央银行借款净增加额</t>
  </si>
  <si>
    <t xml:space="preserve">    存放中央银行和同业款项净减少额</t>
  </si>
  <si>
    <t xml:space="preserve">    收取利息、手续费及佣金的现金</t>
  </si>
  <si>
    <t xml:space="preserve">    收到其他与经营活动有关的现金</t>
  </si>
  <si>
    <t xml:space="preserve">      经营活动现金流入小计</t>
  </si>
  <si>
    <t xml:space="preserve">    客户贷款及垫款净增加额</t>
  </si>
  <si>
    <t xml:space="preserve">    存放中央银行和同业款项净增加额</t>
  </si>
  <si>
    <t xml:space="preserve">    支付利息、手续费及佣金的现金</t>
  </si>
  <si>
    <t xml:space="preserve">    支付给职工以及为职工支付的现金</t>
  </si>
  <si>
    <t xml:space="preserve">    支付的各项税费</t>
  </si>
  <si>
    <t xml:space="preserve">    支付其他与经营活动有关的现金</t>
  </si>
  <si>
    <t xml:space="preserve">      经营活动现金流出小计</t>
  </si>
  <si>
    <t xml:space="preserve">        经营活动产生的现金流量净额</t>
  </si>
  <si>
    <t>二、投资活动产生的现金流量</t>
  </si>
  <si>
    <t xml:space="preserve">    收回投资收到的现金</t>
  </si>
  <si>
    <t xml:space="preserve">    取得投资收益收到的现金</t>
  </si>
  <si>
    <t xml:space="preserve">    处置固定资产、无形资产和其他长期资产收回的现金净额</t>
  </si>
  <si>
    <t xml:space="preserve">    收到其他与投资活动有关的现金</t>
  </si>
  <si>
    <t xml:space="preserve">      投资活动现金流入小计</t>
  </si>
  <si>
    <t xml:space="preserve">    投资支付的现金</t>
  </si>
  <si>
    <t xml:space="preserve">    购建固定资产、无形资产和其他长期资产支付的现金</t>
  </si>
  <si>
    <t xml:space="preserve">    支付其他与投资活动有关的现金</t>
  </si>
  <si>
    <t xml:space="preserve">      投资活动现金流出小计</t>
  </si>
  <si>
    <t xml:space="preserve">        投资活动产生的现金流量净额</t>
  </si>
  <si>
    <t>三、筹资活动产生的现金流量</t>
  </si>
  <si>
    <t xml:space="preserve">    吸收投资收到的现金</t>
  </si>
  <si>
    <t xml:space="preserve">    发行债券收到的现金</t>
  </si>
  <si>
    <t xml:space="preserve">    收到其他与筹资活动有关的现金</t>
  </si>
  <si>
    <t xml:space="preserve">      筹资活动现金流入小计</t>
  </si>
  <si>
    <t xml:space="preserve">    偿还债务支付的现金</t>
  </si>
  <si>
    <t xml:space="preserve">    分配股利、利润或偿付利息支付的现金</t>
  </si>
  <si>
    <t xml:space="preserve">    支付其他与筹资活动有关的现金</t>
  </si>
  <si>
    <t xml:space="preserve">      筹资活动现金流出小计</t>
  </si>
  <si>
    <t xml:space="preserve">        筹资活动产生的现金流量净额</t>
  </si>
  <si>
    <t>四、汇率变动对现金及现金等价物的影响</t>
  </si>
  <si>
    <t>五、现金及现金等价物净增加额</t>
  </si>
  <si>
    <t xml:space="preserve">  加：期初现金及现金等价物余额</t>
  </si>
  <si>
    <t>六、期末现金及现金等价物余额</t>
  </si>
  <si>
    <t>法定代表人：                     行长：                       主管会计工作的负责人：                      会计机构负责人：</t>
  </si>
  <si>
    <t>第 7 页 共 43 页</t>
  </si>
  <si>
    <t xml:space="preserve"> 所 有 者 权 益 变 动 表 </t>
  </si>
  <si>
    <t>会商银04-1表</t>
  </si>
  <si>
    <t>项       目</t>
  </si>
  <si>
    <t>实收资本</t>
  </si>
  <si>
    <t>其他权益工具</t>
  </si>
  <si>
    <t>资本</t>
  </si>
  <si>
    <t xml:space="preserve"> 减：</t>
  </si>
  <si>
    <t>其他综合</t>
  </si>
  <si>
    <t>盈余</t>
  </si>
  <si>
    <t>一般风险</t>
  </si>
  <si>
    <t>未分配</t>
  </si>
  <si>
    <t>所有者权益</t>
  </si>
  <si>
    <t>(或股本)</t>
  </si>
  <si>
    <t>优先股</t>
  </si>
  <si>
    <t>永续债</t>
  </si>
  <si>
    <t>其他</t>
  </si>
  <si>
    <t>公积</t>
  </si>
  <si>
    <t>库存股</t>
  </si>
  <si>
    <t>收益</t>
  </si>
  <si>
    <t>准备</t>
  </si>
  <si>
    <t>利润</t>
  </si>
  <si>
    <t>合计</t>
  </si>
  <si>
    <t xml:space="preserve">一、上年年末余额              </t>
  </si>
  <si>
    <t xml:space="preserve">  加：会计政策变更</t>
  </si>
  <si>
    <t xml:space="preserve">      前期差错更正</t>
  </si>
  <si>
    <t xml:space="preserve">      其他</t>
  </si>
  <si>
    <t>二、本年年初余额</t>
  </si>
  <si>
    <t>三、本期增减变动金额（减少以“-”号填列）</t>
  </si>
  <si>
    <t>（一）综合收益总额</t>
  </si>
  <si>
    <t>（二）所有者投入和减少资本</t>
  </si>
  <si>
    <t>1. 股东投入的普通股</t>
  </si>
  <si>
    <t>2. 其他权益工具持有者投入资本</t>
  </si>
  <si>
    <t>3．股份支付计入所有者权益的金额</t>
  </si>
  <si>
    <t>4．其他</t>
  </si>
  <si>
    <t>（三）利润分配</t>
  </si>
  <si>
    <t>1. 提取盈余公积</t>
  </si>
  <si>
    <t>2．提取一般风险准备</t>
  </si>
  <si>
    <t>3．对股东的分配</t>
  </si>
  <si>
    <t>（四）所有者权益内部结转</t>
  </si>
  <si>
    <t>1．资本公积转增股本</t>
  </si>
  <si>
    <t>2．盈余公积转增股本</t>
  </si>
  <si>
    <t>3．盈余公积弥补亏损</t>
  </si>
  <si>
    <t>4．一般风险准备弥补亏损</t>
  </si>
  <si>
    <t>5. 设定收益计划变动额结转留存收益</t>
  </si>
  <si>
    <t>6．其他</t>
  </si>
  <si>
    <t>（五）其他</t>
  </si>
  <si>
    <t>四、本年年末余额</t>
  </si>
  <si>
    <t xml:space="preserve">   法定代表人：                                      行长：                                          主管会计工作的负责人：                                       会计机构负责人：                                                 </t>
  </si>
  <si>
    <t>第 8 页 共 43 页</t>
  </si>
  <si>
    <t>期初切换后的校验</t>
  </si>
  <si>
    <t>会商银04-2表</t>
  </si>
  <si>
    <t>股本</t>
  </si>
  <si>
    <t>第 9 页 共 43 页</t>
  </si>
</sst>
</file>

<file path=xl/styles.xml><?xml version="1.0" encoding="utf-8"?>
<styleSheet xmlns="http://schemas.openxmlformats.org/spreadsheetml/2006/main">
  <numFmts count="13">
    <numFmt numFmtId="176" formatCode="#,##0.00_);\(#,##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#,##0.00_ "/>
    <numFmt numFmtId="179" formatCode="#,##0_);\(#,##0\)"/>
    <numFmt numFmtId="180" formatCode="#,##0_);[Red]\(#,##0\)"/>
    <numFmt numFmtId="181" formatCode="_ * #,##0_ ;_ * \-#,##0_ ;_ * &quot;-&quot;??_ ;_ @_ "/>
    <numFmt numFmtId="182" formatCode="_ * #,##0.00_ ;_ * \-#,##0.00_ ;_ * &quot;&quot;??_ ;_ @_ "/>
    <numFmt numFmtId="183" formatCode="&quot;    &quot;@"/>
    <numFmt numFmtId="184" formatCode="[$-F800]dddd\,\ mmmm\ dd\,\ yyyy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7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thin">
        <color auto="1"/>
      </left>
      <right/>
      <top style="medium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6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26" borderId="45" applyNumberFormat="0" applyFont="0" applyAlignment="0" applyProtection="0">
      <alignment vertical="center"/>
    </xf>
    <xf numFmtId="0" fontId="1" fillId="0" borderId="0"/>
    <xf numFmtId="0" fontId="1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49" applyNumberFormat="0" applyFill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27" fillId="11" borderId="47" applyNumberFormat="0" applyAlignment="0" applyProtection="0">
      <alignment vertical="center"/>
    </xf>
    <xf numFmtId="0" fontId="17" fillId="11" borderId="42" applyNumberFormat="0" applyAlignment="0" applyProtection="0">
      <alignment vertical="center"/>
    </xf>
    <xf numFmtId="0" fontId="16" fillId="10" borderId="4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9" fillId="0" borderId="4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/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" fillId="0" borderId="0"/>
    <xf numFmtId="0" fontId="13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/>
    <xf numFmtId="0" fontId="11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0" fillId="0" borderId="0">
      <alignment vertical="top"/>
    </xf>
    <xf numFmtId="0" fontId="1" fillId="0" borderId="0"/>
    <xf numFmtId="0" fontId="31" fillId="0" borderId="0"/>
  </cellStyleXfs>
  <cellXfs count="195">
    <xf numFmtId="0" fontId="0" fillId="0" borderId="0" xfId="0"/>
    <xf numFmtId="0" fontId="1" fillId="0" borderId="0" xfId="48" applyFont="1" applyFill="1" applyAlignment="1">
      <alignment vertical="center"/>
    </xf>
    <xf numFmtId="0" fontId="2" fillId="0" borderId="0" xfId="48" applyFont="1" applyAlignment="1">
      <alignment vertical="center"/>
    </xf>
    <xf numFmtId="43" fontId="1" fillId="0" borderId="0" xfId="63" applyFont="1" applyAlignment="1">
      <alignment vertical="center"/>
    </xf>
    <xf numFmtId="0" fontId="1" fillId="0" borderId="0" xfId="48" applyFont="1" applyAlignment="1">
      <alignment vertical="center"/>
    </xf>
    <xf numFmtId="0" fontId="1" fillId="0" borderId="0" xfId="48" applyFont="1" applyBorder="1" applyAlignment="1">
      <alignment vertical="center"/>
    </xf>
    <xf numFmtId="0" fontId="3" fillId="0" borderId="0" xfId="48" applyNumberFormat="1" applyFont="1" applyFill="1" applyBorder="1" applyAlignment="1" applyProtection="1">
      <alignment horizontal="center" vertical="center"/>
    </xf>
    <xf numFmtId="0" fontId="2" fillId="0" borderId="0" xfId="48" applyNumberFormat="1" applyFont="1" applyFill="1" applyBorder="1" applyAlignment="1" applyProtection="1">
      <alignment horizontal="center" vertical="center"/>
    </xf>
    <xf numFmtId="0" fontId="2" fillId="0" borderId="0" xfId="48" applyNumberFormat="1" applyFont="1" applyFill="1" applyBorder="1" applyAlignment="1" applyProtection="1">
      <alignment horizontal="left" vertical="center"/>
    </xf>
    <xf numFmtId="43" fontId="2" fillId="0" borderId="0" xfId="48" applyNumberFormat="1" applyFont="1" applyFill="1" applyBorder="1" applyAlignment="1" applyProtection="1">
      <alignment horizontal="left" vertical="center"/>
    </xf>
    <xf numFmtId="0" fontId="2" fillId="0" borderId="1" xfId="64" applyNumberFormat="1" applyFont="1" applyFill="1" applyBorder="1" applyAlignment="1" applyProtection="1">
      <alignment horizontal="left" vertical="center"/>
    </xf>
    <xf numFmtId="0" fontId="2" fillId="0" borderId="1" xfId="48" applyNumberFormat="1" applyFont="1" applyFill="1" applyBorder="1" applyAlignment="1" applyProtection="1">
      <alignment horizontal="center" vertical="center"/>
    </xf>
    <xf numFmtId="0" fontId="2" fillId="0" borderId="1" xfId="48" applyNumberFormat="1" applyFont="1" applyFill="1" applyBorder="1" applyAlignment="1" applyProtection="1">
      <alignment vertical="center"/>
    </xf>
    <xf numFmtId="0" fontId="2" fillId="0" borderId="1" xfId="48" applyNumberFormat="1" applyFont="1" applyFill="1" applyBorder="1" applyAlignment="1" applyProtection="1">
      <alignment horizontal="left" vertical="center"/>
    </xf>
    <xf numFmtId="0" fontId="2" fillId="0" borderId="2" xfId="48" applyNumberFormat="1" applyFont="1" applyFill="1" applyBorder="1" applyAlignment="1" applyProtection="1">
      <alignment horizontal="center" vertical="center"/>
    </xf>
    <xf numFmtId="0" fontId="2" fillId="0" borderId="3" xfId="48" applyNumberFormat="1" applyFont="1" applyFill="1" applyBorder="1" applyAlignment="1" applyProtection="1">
      <alignment horizontal="center" vertical="center"/>
    </xf>
    <xf numFmtId="0" fontId="2" fillId="0" borderId="4" xfId="48" applyNumberFormat="1" applyFont="1" applyFill="1" applyBorder="1" applyAlignment="1" applyProtection="1">
      <alignment horizontal="center" vertical="center"/>
    </xf>
    <xf numFmtId="0" fontId="2" fillId="0" borderId="5" xfId="48" applyNumberFormat="1" applyFont="1" applyFill="1" applyBorder="1" applyAlignment="1" applyProtection="1">
      <alignment horizontal="center" vertical="center"/>
    </xf>
    <xf numFmtId="0" fontId="2" fillId="0" borderId="6" xfId="48" applyNumberFormat="1" applyFont="1" applyFill="1" applyBorder="1" applyAlignment="1" applyProtection="1">
      <alignment horizontal="center" vertical="center"/>
    </xf>
    <xf numFmtId="177" fontId="2" fillId="0" borderId="7" xfId="48" applyNumberFormat="1" applyFont="1" applyFill="1" applyBorder="1" applyAlignment="1" applyProtection="1">
      <alignment horizontal="center" vertical="center" wrapText="1"/>
    </xf>
    <xf numFmtId="0" fontId="2" fillId="0" borderId="8" xfId="53" applyFont="1" applyFill="1" applyBorder="1" applyAlignment="1">
      <alignment horizontal="center" vertical="center" wrapText="1"/>
    </xf>
    <xf numFmtId="0" fontId="2" fillId="0" borderId="9" xfId="53" applyFont="1" applyFill="1" applyBorder="1" applyAlignment="1">
      <alignment horizontal="center" vertical="center" wrapText="1"/>
    </xf>
    <xf numFmtId="0" fontId="2" fillId="0" borderId="7" xfId="48" applyNumberFormat="1" applyFont="1" applyFill="1" applyBorder="1" applyAlignment="1" applyProtection="1">
      <alignment horizontal="center" vertical="center" wrapText="1"/>
    </xf>
    <xf numFmtId="0" fontId="2" fillId="0" borderId="7" xfId="48" applyNumberFormat="1" applyFont="1" applyFill="1" applyBorder="1" applyAlignment="1" applyProtection="1">
      <alignment horizontal="center" vertical="center"/>
    </xf>
    <xf numFmtId="0" fontId="2" fillId="0" borderId="10" xfId="48" applyNumberFormat="1" applyFont="1" applyFill="1" applyBorder="1" applyAlignment="1" applyProtection="1">
      <alignment horizontal="center" vertical="center"/>
    </xf>
    <xf numFmtId="177" fontId="0" fillId="0" borderId="11" xfId="0" applyNumberFormat="1" applyBorder="1" applyAlignment="1">
      <alignment horizontal="center" vertical="center" wrapText="1"/>
    </xf>
    <xf numFmtId="0" fontId="2" fillId="0" borderId="12" xfId="53" applyFont="1" applyFill="1" applyBorder="1" applyAlignment="1">
      <alignment horizontal="center" vertical="center" wrapText="1"/>
    </xf>
    <xf numFmtId="0" fontId="2" fillId="0" borderId="11" xfId="48" applyNumberFormat="1" applyFont="1" applyFill="1" applyBorder="1" applyAlignment="1" applyProtection="1">
      <alignment horizontal="center" vertical="center" wrapText="1"/>
    </xf>
    <xf numFmtId="0" fontId="2" fillId="0" borderId="11" xfId="48" applyNumberFormat="1" applyFont="1" applyFill="1" applyBorder="1" applyAlignment="1" applyProtection="1">
      <alignment horizontal="center" vertical="center"/>
    </xf>
    <xf numFmtId="0" fontId="2" fillId="0" borderId="13" xfId="48" applyNumberFormat="1" applyFont="1" applyFill="1" applyBorder="1" applyAlignment="1" applyProtection="1">
      <alignment horizontal="left" vertical="center"/>
    </xf>
    <xf numFmtId="43" fontId="4" fillId="0" borderId="14" xfId="9" applyFont="1" applyBorder="1" applyAlignment="1">
      <alignment horizontal="right" vertical="center"/>
    </xf>
    <xf numFmtId="176" fontId="4" fillId="0" borderId="14" xfId="58" applyNumberFormat="1" applyFont="1" applyFill="1" applyBorder="1" applyAlignment="1">
      <alignment horizontal="right" vertical="center"/>
    </xf>
    <xf numFmtId="178" fontId="2" fillId="0" borderId="7" xfId="63" applyNumberFormat="1" applyFont="1" applyFill="1" applyBorder="1" applyAlignment="1" applyProtection="1">
      <alignment horizontal="right" vertical="center"/>
    </xf>
    <xf numFmtId="178" fontId="2" fillId="0" borderId="15" xfId="63" applyNumberFormat="1" applyFont="1" applyFill="1" applyBorder="1" applyAlignment="1" applyProtection="1">
      <alignment horizontal="right" vertical="center"/>
    </xf>
    <xf numFmtId="178" fontId="2" fillId="0" borderId="16" xfId="63" applyNumberFormat="1" applyFont="1" applyFill="1" applyBorder="1" applyAlignment="1" applyProtection="1">
      <alignment horizontal="right" vertical="center"/>
    </xf>
    <xf numFmtId="0" fontId="2" fillId="0" borderId="17" xfId="48" applyNumberFormat="1" applyFont="1" applyFill="1" applyBorder="1" applyAlignment="1" applyProtection="1">
      <alignment horizontal="left" vertical="center"/>
    </xf>
    <xf numFmtId="178" fontId="2" fillId="0" borderId="18" xfId="63" applyNumberFormat="1" applyFont="1" applyFill="1" applyBorder="1" applyAlignment="1" applyProtection="1">
      <alignment horizontal="right" vertical="center"/>
    </xf>
    <xf numFmtId="178" fontId="5" fillId="0" borderId="18" xfId="63" applyNumberFormat="1" applyFont="1" applyFill="1" applyBorder="1" applyAlignment="1" applyProtection="1">
      <alignment horizontal="right" vertical="center"/>
    </xf>
    <xf numFmtId="0" fontId="2" fillId="0" borderId="19" xfId="48" applyNumberFormat="1" applyFont="1" applyFill="1" applyBorder="1" applyAlignment="1" applyProtection="1">
      <alignment horizontal="left" vertical="center"/>
    </xf>
    <xf numFmtId="0" fontId="2" fillId="0" borderId="20" xfId="48" applyNumberFormat="1" applyFont="1" applyFill="1" applyBorder="1" applyAlignment="1" applyProtection="1">
      <alignment horizontal="left" vertical="center"/>
    </xf>
    <xf numFmtId="0" fontId="2" fillId="0" borderId="0" xfId="48" applyNumberFormat="1" applyFont="1" applyFill="1" applyBorder="1" applyAlignment="1" applyProtection="1">
      <alignment horizontal="right" vertical="center"/>
    </xf>
    <xf numFmtId="0" fontId="2" fillId="0" borderId="21" xfId="48" applyNumberFormat="1" applyFont="1" applyFill="1" applyBorder="1" applyAlignment="1" applyProtection="1">
      <alignment horizontal="center" vertical="center"/>
    </xf>
    <xf numFmtId="43" fontId="1" fillId="0" borderId="0" xfId="63" applyFont="1" applyBorder="1" applyAlignment="1">
      <alignment vertical="center"/>
    </xf>
    <xf numFmtId="0" fontId="1" fillId="0" borderId="0" xfId="48" applyFont="1" applyFill="1" applyBorder="1" applyAlignment="1">
      <alignment vertical="center"/>
    </xf>
    <xf numFmtId="0" fontId="2" fillId="0" borderId="1" xfId="48" applyNumberFormat="1" applyFont="1" applyFill="1" applyBorder="1" applyAlignment="1" applyProtection="1">
      <alignment horizontal="right" vertical="center"/>
    </xf>
    <xf numFmtId="0" fontId="2" fillId="0" borderId="15" xfId="48" applyNumberFormat="1" applyFont="1" applyFill="1" applyBorder="1" applyAlignment="1" applyProtection="1">
      <alignment horizontal="center" vertical="center" wrapText="1"/>
    </xf>
    <xf numFmtId="0" fontId="2" fillId="0" borderId="22" xfId="48" applyNumberFormat="1" applyFont="1" applyFill="1" applyBorder="1" applyAlignment="1" applyProtection="1">
      <alignment horizontal="center" vertical="center" wrapText="1"/>
    </xf>
    <xf numFmtId="178" fontId="2" fillId="0" borderId="23" xfId="48" applyNumberFormat="1" applyFont="1" applyFill="1" applyBorder="1" applyAlignment="1" applyProtection="1">
      <alignment horizontal="right" vertical="center"/>
    </xf>
    <xf numFmtId="178" fontId="2" fillId="0" borderId="7" xfId="48" applyNumberFormat="1" applyFont="1" applyFill="1" applyBorder="1" applyAlignment="1" applyProtection="1">
      <alignment horizontal="right" vertical="center"/>
    </xf>
    <xf numFmtId="178" fontId="6" fillId="0" borderId="23" xfId="48" applyNumberFormat="1" applyFont="1" applyFill="1" applyBorder="1" applyAlignment="1" applyProtection="1">
      <alignment horizontal="right" vertical="center"/>
    </xf>
    <xf numFmtId="178" fontId="2" fillId="0" borderId="18" xfId="48" applyNumberFormat="1" applyFont="1" applyFill="1" applyBorder="1" applyAlignment="1" applyProtection="1">
      <alignment horizontal="right" vertical="center"/>
    </xf>
    <xf numFmtId="0" fontId="2" fillId="0" borderId="0" xfId="48" applyFont="1" applyBorder="1" applyAlignment="1">
      <alignment vertical="center"/>
    </xf>
    <xf numFmtId="176" fontId="2" fillId="0" borderId="0" xfId="48" applyNumberFormat="1" applyFont="1" applyBorder="1" applyAlignment="1">
      <alignment vertical="center"/>
    </xf>
    <xf numFmtId="178" fontId="6" fillId="0" borderId="24" xfId="48" applyNumberFormat="1" applyFont="1" applyFill="1" applyBorder="1" applyAlignment="1" applyProtection="1">
      <alignment horizontal="right" vertical="center"/>
    </xf>
    <xf numFmtId="178" fontId="6" fillId="0" borderId="25" xfId="48" applyNumberFormat="1" applyFont="1" applyFill="1" applyBorder="1" applyAlignment="1" applyProtection="1">
      <alignment horizontal="right" vertical="center"/>
    </xf>
    <xf numFmtId="43" fontId="1" fillId="0" borderId="0" xfId="9" applyFont="1" applyAlignment="1">
      <alignment vertical="center"/>
    </xf>
    <xf numFmtId="43" fontId="1" fillId="0" borderId="0" xfId="48" applyNumberFormat="1" applyFont="1" applyBorder="1" applyAlignment="1">
      <alignment vertical="center"/>
    </xf>
    <xf numFmtId="43" fontId="1" fillId="0" borderId="0" xfId="48" applyNumberFormat="1" applyFont="1" applyAlignment="1">
      <alignment vertical="center"/>
    </xf>
    <xf numFmtId="179" fontId="1" fillId="0" borderId="0" xfId="48" applyNumberFormat="1" applyFont="1" applyAlignment="1">
      <alignment vertical="center"/>
    </xf>
    <xf numFmtId="43" fontId="1" fillId="0" borderId="0" xfId="66" applyFont="1" applyAlignment="1">
      <alignment vertical="center"/>
    </xf>
    <xf numFmtId="0" fontId="1" fillId="0" borderId="0" xfId="64" applyFont="1" applyAlignment="1">
      <alignment vertical="center"/>
    </xf>
    <xf numFmtId="0" fontId="1" fillId="0" borderId="0" xfId="64" applyFont="1" applyBorder="1" applyAlignment="1">
      <alignment vertical="center"/>
    </xf>
    <xf numFmtId="0" fontId="3" fillId="0" borderId="0" xfId="64" applyNumberFormat="1" applyFont="1" applyFill="1" applyBorder="1" applyAlignment="1" applyProtection="1">
      <alignment horizontal="center" vertical="center"/>
    </xf>
    <xf numFmtId="0" fontId="2" fillId="0" borderId="0" xfId="64" applyNumberFormat="1" applyFont="1" applyFill="1" applyBorder="1" applyAlignment="1" applyProtection="1">
      <alignment horizontal="center" vertical="center"/>
    </xf>
    <xf numFmtId="0" fontId="2" fillId="0" borderId="0" xfId="64" applyNumberFormat="1" applyFont="1" applyFill="1" applyBorder="1" applyAlignment="1" applyProtection="1">
      <alignment horizontal="left" vertical="center"/>
    </xf>
    <xf numFmtId="0" fontId="2" fillId="0" borderId="1" xfId="64" applyNumberFormat="1" applyFont="1" applyFill="1" applyBorder="1" applyAlignment="1" applyProtection="1">
      <alignment horizontal="center" vertical="center"/>
    </xf>
    <xf numFmtId="0" fontId="2" fillId="0" borderId="1" xfId="64" applyNumberFormat="1" applyFont="1" applyFill="1" applyBorder="1" applyAlignment="1" applyProtection="1">
      <alignment vertical="center"/>
    </xf>
    <xf numFmtId="0" fontId="2" fillId="0" borderId="2" xfId="64" applyNumberFormat="1" applyFont="1" applyFill="1" applyBorder="1" applyAlignment="1" applyProtection="1">
      <alignment horizontal="center" vertical="center"/>
    </xf>
    <xf numFmtId="0" fontId="2" fillId="0" borderId="3" xfId="64" applyNumberFormat="1" applyFont="1" applyFill="1" applyBorder="1" applyAlignment="1" applyProtection="1">
      <alignment horizontal="center" vertical="center"/>
    </xf>
    <xf numFmtId="0" fontId="2" fillId="0" borderId="4" xfId="64" applyNumberFormat="1" applyFont="1" applyFill="1" applyBorder="1" applyAlignment="1" applyProtection="1">
      <alignment horizontal="center" vertical="center"/>
    </xf>
    <xf numFmtId="0" fontId="2" fillId="0" borderId="5" xfId="64" applyNumberFormat="1" applyFont="1" applyFill="1" applyBorder="1" applyAlignment="1" applyProtection="1">
      <alignment horizontal="center" vertical="center"/>
    </xf>
    <xf numFmtId="0" fontId="2" fillId="0" borderId="6" xfId="64" applyNumberFormat="1" applyFont="1" applyFill="1" applyBorder="1" applyAlignment="1" applyProtection="1">
      <alignment horizontal="center" vertical="center"/>
    </xf>
    <xf numFmtId="0" fontId="2" fillId="0" borderId="7" xfId="64" applyNumberFormat="1" applyFont="1" applyFill="1" applyBorder="1" applyAlignment="1" applyProtection="1">
      <alignment horizontal="center" vertical="center" wrapText="1"/>
    </xf>
    <xf numFmtId="0" fontId="2" fillId="0" borderId="7" xfId="64" applyNumberFormat="1" applyFont="1" applyFill="1" applyBorder="1" applyAlignment="1" applyProtection="1">
      <alignment horizontal="center" vertical="center"/>
    </xf>
    <xf numFmtId="0" fontId="2" fillId="0" borderId="10" xfId="64" applyNumberFormat="1" applyFont="1" applyFill="1" applyBorder="1" applyAlignment="1" applyProtection="1">
      <alignment horizontal="center" vertical="center"/>
    </xf>
    <xf numFmtId="0" fontId="2" fillId="0" borderId="11" xfId="64" applyNumberFormat="1" applyFont="1" applyFill="1" applyBorder="1" applyAlignment="1" applyProtection="1">
      <alignment horizontal="center" vertical="center" wrapText="1"/>
    </xf>
    <xf numFmtId="0" fontId="2" fillId="0" borderId="11" xfId="64" applyNumberFormat="1" applyFont="1" applyFill="1" applyBorder="1" applyAlignment="1" applyProtection="1">
      <alignment horizontal="center" vertical="center"/>
    </xf>
    <xf numFmtId="0" fontId="2" fillId="0" borderId="0" xfId="64" applyNumberFormat="1" applyFont="1" applyFill="1" applyBorder="1" applyAlignment="1" applyProtection="1">
      <alignment horizontal="right" vertical="center"/>
    </xf>
    <xf numFmtId="0" fontId="2" fillId="0" borderId="21" xfId="64" applyNumberFormat="1" applyFont="1" applyFill="1" applyBorder="1" applyAlignment="1" applyProtection="1">
      <alignment horizontal="center" vertical="center"/>
    </xf>
    <xf numFmtId="43" fontId="1" fillId="0" borderId="0" xfId="66" applyFont="1" applyBorder="1" applyAlignment="1">
      <alignment vertical="center"/>
    </xf>
    <xf numFmtId="43" fontId="1" fillId="0" borderId="0" xfId="64" applyNumberFormat="1" applyFont="1" applyBorder="1" applyAlignment="1">
      <alignment vertical="center"/>
    </xf>
    <xf numFmtId="43" fontId="1" fillId="0" borderId="0" xfId="64" applyNumberFormat="1" applyFont="1" applyAlignment="1">
      <alignment vertical="center"/>
    </xf>
    <xf numFmtId="0" fontId="2" fillId="0" borderId="1" xfId="64" applyNumberFormat="1" applyFont="1" applyFill="1" applyBorder="1" applyAlignment="1" applyProtection="1">
      <alignment horizontal="right" vertical="center"/>
    </xf>
    <xf numFmtId="0" fontId="2" fillId="0" borderId="15" xfId="64" applyNumberFormat="1" applyFont="1" applyFill="1" applyBorder="1" applyAlignment="1" applyProtection="1">
      <alignment horizontal="center" vertical="center" wrapText="1"/>
    </xf>
    <xf numFmtId="0" fontId="2" fillId="0" borderId="22" xfId="64" applyNumberFormat="1" applyFont="1" applyFill="1" applyBorder="1" applyAlignment="1" applyProtection="1">
      <alignment horizontal="center" vertical="center" wrapText="1"/>
    </xf>
    <xf numFmtId="43" fontId="2" fillId="0" borderId="0" xfId="48" applyNumberFormat="1" applyFont="1" applyBorder="1" applyAlignment="1">
      <alignment vertical="center"/>
    </xf>
    <xf numFmtId="176" fontId="2" fillId="0" borderId="0" xfId="48" applyNumberFormat="1" applyFont="1" applyAlignment="1">
      <alignment vertical="center"/>
    </xf>
    <xf numFmtId="0" fontId="1" fillId="0" borderId="0" xfId="48" applyNumberFormat="1" applyFont="1" applyFill="1" applyBorder="1" applyAlignment="1" applyProtection="1">
      <alignment horizontal="center" vertical="center"/>
    </xf>
    <xf numFmtId="0" fontId="1" fillId="0" borderId="0" xfId="48" applyNumberFormat="1" applyFont="1" applyFill="1" applyBorder="1" applyAlignment="1" applyProtection="1">
      <alignment horizontal="left" vertical="center"/>
    </xf>
    <xf numFmtId="0" fontId="1" fillId="0" borderId="0" xfId="48" applyNumberFormat="1" applyFont="1" applyFill="1" applyBorder="1" applyAlignment="1" applyProtection="1">
      <alignment horizontal="right" vertical="center"/>
    </xf>
    <xf numFmtId="0" fontId="1" fillId="0" borderId="1" xfId="48" applyNumberFormat="1" applyFont="1" applyFill="1" applyBorder="1" applyAlignment="1" applyProtection="1">
      <alignment horizontal="left" vertical="center"/>
    </xf>
    <xf numFmtId="0" fontId="1" fillId="0" borderId="1" xfId="48" applyNumberFormat="1" applyFont="1" applyFill="1" applyBorder="1" applyAlignment="1" applyProtection="1">
      <alignment horizontal="right" vertical="center"/>
    </xf>
    <xf numFmtId="0" fontId="1" fillId="0" borderId="2" xfId="48" applyNumberFormat="1" applyFont="1" applyFill="1" applyBorder="1" applyAlignment="1" applyProtection="1">
      <alignment horizontal="center" vertical="center"/>
    </xf>
    <xf numFmtId="0" fontId="1" fillId="0" borderId="26" xfId="48" applyNumberFormat="1" applyFont="1" applyFill="1" applyBorder="1" applyAlignment="1" applyProtection="1">
      <alignment horizontal="center" vertical="center" wrapText="1"/>
    </xf>
    <xf numFmtId="0" fontId="1" fillId="0" borderId="3" xfId="48" applyNumberFormat="1" applyFont="1" applyFill="1" applyBorder="1" applyAlignment="1" applyProtection="1">
      <alignment horizontal="center" vertical="center"/>
    </xf>
    <xf numFmtId="0" fontId="1" fillId="0" borderId="27" xfId="48" applyNumberFormat="1" applyFont="1" applyFill="1" applyBorder="1" applyAlignment="1" applyProtection="1">
      <alignment horizontal="center" vertical="center"/>
    </xf>
    <xf numFmtId="0" fontId="1" fillId="0" borderId="28" xfId="48" applyNumberFormat="1" applyFont="1" applyFill="1" applyBorder="1" applyAlignment="1" applyProtection="1">
      <alignment horizontal="left" vertical="center"/>
    </xf>
    <xf numFmtId="0" fontId="1" fillId="0" borderId="7" xfId="48" applyNumberFormat="1" applyFont="1" applyFill="1" applyBorder="1" applyAlignment="1" applyProtection="1">
      <alignment horizontal="center" vertical="center"/>
    </xf>
    <xf numFmtId="181" fontId="1" fillId="0" borderId="29" xfId="48" applyNumberFormat="1" applyFont="1" applyFill="1" applyBorder="1" applyAlignment="1" applyProtection="1">
      <alignment horizontal="left" vertical="center"/>
    </xf>
    <xf numFmtId="181" fontId="4" fillId="0" borderId="29" xfId="48" applyNumberFormat="1" applyFont="1" applyFill="1" applyBorder="1" applyAlignment="1" applyProtection="1">
      <alignment horizontal="left" vertical="center"/>
    </xf>
    <xf numFmtId="181" fontId="1" fillId="0" borderId="0" xfId="48" applyNumberFormat="1" applyFont="1" applyFill="1" applyAlignment="1">
      <alignment vertical="center"/>
    </xf>
    <xf numFmtId="0" fontId="1" fillId="0" borderId="6" xfId="48" applyNumberFormat="1" applyFont="1" applyFill="1" applyBorder="1" applyAlignment="1" applyProtection="1">
      <alignment horizontal="left" vertical="center"/>
    </xf>
    <xf numFmtId="0" fontId="1" fillId="0" borderId="30" xfId="48" applyNumberFormat="1" applyFont="1" applyFill="1" applyBorder="1" applyAlignment="1" applyProtection="1">
      <alignment horizontal="center" vertical="center"/>
    </xf>
    <xf numFmtId="176" fontId="1" fillId="0" borderId="30" xfId="63" applyNumberFormat="1" applyFont="1" applyFill="1" applyBorder="1" applyAlignment="1" applyProtection="1">
      <alignment horizontal="right" vertical="center"/>
    </xf>
    <xf numFmtId="176" fontId="1" fillId="0" borderId="29" xfId="63" applyNumberFormat="1" applyFont="1" applyFill="1" applyBorder="1" applyAlignment="1" applyProtection="1">
      <alignment horizontal="right" vertical="center"/>
    </xf>
    <xf numFmtId="180" fontId="1" fillId="0" borderId="0" xfId="48" applyNumberFormat="1" applyFont="1" applyFill="1" applyBorder="1" applyAlignment="1">
      <alignment vertical="center"/>
    </xf>
    <xf numFmtId="43" fontId="1" fillId="0" borderId="0" xfId="9" applyFont="1" applyFill="1" applyAlignment="1">
      <alignment vertical="center"/>
    </xf>
    <xf numFmtId="43" fontId="1" fillId="0" borderId="0" xfId="48" applyNumberFormat="1" applyFont="1" applyFill="1" applyAlignment="1">
      <alignment vertical="center"/>
    </xf>
    <xf numFmtId="178" fontId="1" fillId="0" borderId="30" xfId="63" applyNumberFormat="1" applyFont="1" applyFill="1" applyBorder="1" applyAlignment="1" applyProtection="1">
      <alignment horizontal="right" vertical="center"/>
    </xf>
    <xf numFmtId="178" fontId="1" fillId="0" borderId="29" xfId="63" applyNumberFormat="1" applyFont="1" applyFill="1" applyBorder="1" applyAlignment="1" applyProtection="1">
      <alignment horizontal="right" vertical="center"/>
    </xf>
    <xf numFmtId="178" fontId="1" fillId="0" borderId="30" xfId="9" applyNumberFormat="1" applyFont="1" applyFill="1" applyBorder="1" applyAlignment="1" applyProtection="1">
      <alignment horizontal="right" vertical="center"/>
    </xf>
    <xf numFmtId="178" fontId="1" fillId="0" borderId="29" xfId="9" applyNumberFormat="1" applyFont="1" applyFill="1" applyBorder="1" applyAlignment="1" applyProtection="1">
      <alignment horizontal="right" vertical="center"/>
    </xf>
    <xf numFmtId="178" fontId="4" fillId="0" borderId="29" xfId="63" applyNumberFormat="1" applyFont="1" applyFill="1" applyBorder="1" applyAlignment="1" applyProtection="1">
      <alignment horizontal="right" vertical="center"/>
    </xf>
    <xf numFmtId="176" fontId="1" fillId="0" borderId="0" xfId="63" applyNumberFormat="1" applyFont="1" applyFill="1" applyBorder="1" applyAlignment="1" applyProtection="1">
      <alignment horizontal="right" vertical="center"/>
    </xf>
    <xf numFmtId="178" fontId="4" fillId="0" borderId="29" xfId="9" applyNumberFormat="1" applyFont="1" applyFill="1" applyBorder="1" applyAlignment="1" applyProtection="1">
      <alignment horizontal="right" vertical="center"/>
    </xf>
    <xf numFmtId="43" fontId="1" fillId="0" borderId="29" xfId="9" applyFont="1" applyFill="1" applyBorder="1" applyAlignment="1" applyProtection="1">
      <alignment horizontal="right" vertical="center"/>
    </xf>
    <xf numFmtId="0" fontId="1" fillId="0" borderId="31" xfId="48" applyNumberFormat="1" applyFont="1" applyFill="1" applyBorder="1" applyAlignment="1" applyProtection="1">
      <alignment horizontal="left" vertical="center"/>
    </xf>
    <xf numFmtId="43" fontId="1" fillId="0" borderId="32" xfId="9" applyFont="1" applyFill="1" applyBorder="1" applyAlignment="1" applyProtection="1">
      <alignment horizontal="right" vertical="center"/>
    </xf>
    <xf numFmtId="43" fontId="4" fillId="0" borderId="33" xfId="9" applyFont="1" applyFill="1" applyBorder="1" applyAlignment="1" applyProtection="1">
      <alignment horizontal="right" vertical="center"/>
    </xf>
    <xf numFmtId="0" fontId="1" fillId="0" borderId="19" xfId="48" applyNumberFormat="1" applyFont="1" applyFill="1" applyBorder="1" applyAlignment="1" applyProtection="1">
      <alignment horizontal="left" vertical="center"/>
    </xf>
    <xf numFmtId="0" fontId="7" fillId="0" borderId="0" xfId="48" applyNumberFormat="1" applyFont="1" applyFill="1" applyBorder="1" applyAlignment="1" applyProtection="1">
      <alignment horizontal="left" vertical="center"/>
    </xf>
    <xf numFmtId="179" fontId="1" fillId="0" borderId="0" xfId="48" applyNumberFormat="1" applyFont="1" applyFill="1" applyAlignment="1">
      <alignment vertical="center"/>
    </xf>
    <xf numFmtId="0" fontId="8" fillId="0" borderId="0" xfId="48" applyNumberFormat="1" applyFont="1" applyFill="1" applyBorder="1" applyAlignment="1" applyProtection="1">
      <alignment horizontal="left" vertical="center"/>
    </xf>
    <xf numFmtId="0" fontId="1" fillId="0" borderId="1" xfId="48" applyNumberFormat="1" applyFont="1" applyFill="1" applyBorder="1" applyAlignment="1" applyProtection="1">
      <alignment vertical="center"/>
    </xf>
    <xf numFmtId="43" fontId="1" fillId="0" borderId="30" xfId="63" applyFont="1" applyFill="1" applyBorder="1" applyAlignment="1" applyProtection="1">
      <alignment horizontal="right" vertical="center"/>
    </xf>
    <xf numFmtId="43" fontId="1" fillId="0" borderId="34" xfId="63" applyFont="1" applyFill="1" applyBorder="1" applyAlignment="1" applyProtection="1">
      <alignment horizontal="right" vertical="center"/>
    </xf>
    <xf numFmtId="179" fontId="1" fillId="0" borderId="0" xfId="48" applyNumberFormat="1" applyFont="1" applyFill="1" applyBorder="1" applyAlignment="1">
      <alignment vertical="center"/>
    </xf>
    <xf numFmtId="43" fontId="1" fillId="0" borderId="29" xfId="63" applyNumberFormat="1" applyFont="1" applyFill="1" applyBorder="1" applyAlignment="1" applyProtection="1">
      <alignment horizontal="right" vertical="center"/>
    </xf>
    <xf numFmtId="43" fontId="1" fillId="0" borderId="29" xfId="63" applyFont="1" applyFill="1" applyBorder="1" applyAlignment="1" applyProtection="1">
      <alignment horizontal="right" vertical="center"/>
    </xf>
    <xf numFmtId="182" fontId="1" fillId="0" borderId="30" xfId="63" applyNumberFormat="1" applyFont="1" applyFill="1" applyBorder="1" applyAlignment="1" applyProtection="1">
      <alignment horizontal="right" vertical="center"/>
    </xf>
    <xf numFmtId="43" fontId="1" fillId="0" borderId="30" xfId="9" applyFont="1" applyFill="1" applyBorder="1" applyAlignment="1" applyProtection="1">
      <alignment horizontal="right" vertical="center"/>
    </xf>
    <xf numFmtId="0" fontId="1" fillId="0" borderId="6" xfId="5" applyNumberFormat="1" applyFont="1" applyFill="1" applyBorder="1" applyAlignment="1" applyProtection="1">
      <alignment horizontal="left" vertical="center"/>
    </xf>
    <xf numFmtId="178" fontId="1" fillId="0" borderId="30" xfId="48" applyNumberFormat="1" applyFont="1" applyFill="1" applyBorder="1" applyAlignment="1" applyProtection="1">
      <alignment horizontal="right" vertical="center"/>
    </xf>
    <xf numFmtId="179" fontId="1" fillId="0" borderId="29" xfId="48" applyNumberFormat="1" applyFont="1" applyFill="1" applyBorder="1" applyAlignment="1" applyProtection="1">
      <alignment horizontal="right" vertical="center"/>
    </xf>
    <xf numFmtId="182" fontId="1" fillId="0" borderId="29" xfId="63" applyNumberFormat="1" applyFont="1" applyFill="1" applyBorder="1" applyAlignment="1" applyProtection="1">
      <alignment horizontal="right" vertical="center"/>
    </xf>
    <xf numFmtId="183" fontId="1" fillId="0" borderId="0" xfId="38" applyNumberFormat="1" applyFont="1" applyFill="1" applyBorder="1" applyAlignment="1">
      <alignment vertical="center"/>
    </xf>
    <xf numFmtId="179" fontId="1" fillId="0" borderId="30" xfId="48" applyNumberFormat="1" applyFont="1" applyFill="1" applyBorder="1" applyAlignment="1" applyProtection="1">
      <alignment horizontal="right" vertical="center"/>
    </xf>
    <xf numFmtId="10" fontId="1" fillId="0" borderId="0" xfId="14" applyNumberFormat="1" applyFont="1" applyFill="1" applyBorder="1" applyAlignment="1">
      <alignment vertical="center"/>
    </xf>
    <xf numFmtId="43" fontId="1" fillId="0" borderId="30" xfId="9" applyFont="1" applyFill="1" applyBorder="1" applyAlignment="1" applyProtection="1">
      <alignment horizontal="center" vertical="center"/>
    </xf>
    <xf numFmtId="183" fontId="1" fillId="0" borderId="0" xfId="38" applyNumberFormat="1" applyFont="1" applyFill="1" applyBorder="1" applyAlignment="1">
      <alignment vertical="center" wrapText="1"/>
    </xf>
    <xf numFmtId="0" fontId="1" fillId="0" borderId="0" xfId="63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 applyProtection="1">
      <alignment horizontal="left" vertical="center"/>
    </xf>
    <xf numFmtId="0" fontId="4" fillId="0" borderId="31" xfId="0" applyNumberFormat="1" applyFont="1" applyFill="1" applyBorder="1" applyAlignment="1" applyProtection="1">
      <alignment horizontal="left" vertical="center"/>
    </xf>
    <xf numFmtId="0" fontId="7" fillId="0" borderId="19" xfId="48" applyNumberFormat="1" applyFont="1" applyFill="1" applyBorder="1" applyAlignment="1" applyProtection="1">
      <alignment horizontal="left" vertical="center"/>
    </xf>
    <xf numFmtId="0" fontId="7" fillId="0" borderId="0" xfId="48" applyNumberFormat="1" applyFont="1" applyFill="1" applyBorder="1" applyAlignment="1" applyProtection="1">
      <alignment horizontal="center" vertical="center"/>
    </xf>
    <xf numFmtId="43" fontId="1" fillId="0" borderId="0" xfId="63" applyFont="1" applyFill="1" applyAlignment="1">
      <alignment vertical="center"/>
    </xf>
    <xf numFmtId="31" fontId="8" fillId="0" borderId="0" xfId="48" applyNumberFormat="1" applyFont="1" applyFill="1" applyBorder="1" applyAlignment="1" applyProtection="1">
      <alignment horizontal="center" vertical="center"/>
    </xf>
    <xf numFmtId="0" fontId="8" fillId="0" borderId="0" xfId="48" applyNumberFormat="1" applyFont="1" applyFill="1" applyBorder="1" applyAlignment="1" applyProtection="1">
      <alignment horizontal="center" vertical="center"/>
    </xf>
    <xf numFmtId="0" fontId="1" fillId="0" borderId="0" xfId="48" applyNumberFormat="1" applyFont="1" applyFill="1" applyBorder="1" applyAlignment="1" applyProtection="1">
      <alignment vertical="center"/>
    </xf>
    <xf numFmtId="0" fontId="7" fillId="0" borderId="1" xfId="48" applyNumberFormat="1" applyFont="1" applyFill="1" applyBorder="1" applyAlignment="1" applyProtection="1">
      <alignment horizontal="left" vertical="center"/>
    </xf>
    <xf numFmtId="184" fontId="1" fillId="0" borderId="4" xfId="48" applyNumberFormat="1" applyFont="1" applyFill="1" applyBorder="1" applyAlignment="1" applyProtection="1">
      <alignment horizontal="center" vertical="center"/>
    </xf>
    <xf numFmtId="184" fontId="1" fillId="0" borderId="5" xfId="48" applyNumberFormat="1" applyFont="1" applyFill="1" applyBorder="1" applyAlignment="1" applyProtection="1">
      <alignment horizontal="center" vertical="center"/>
    </xf>
    <xf numFmtId="179" fontId="1" fillId="0" borderId="15" xfId="48" applyNumberFormat="1" applyFont="1" applyFill="1" applyBorder="1" applyAlignment="1" applyProtection="1">
      <alignment horizontal="right" vertical="center"/>
    </xf>
    <xf numFmtId="179" fontId="1" fillId="0" borderId="35" xfId="48" applyNumberFormat="1" applyFont="1" applyFill="1" applyBorder="1" applyAlignment="1" applyProtection="1">
      <alignment horizontal="right" vertical="center"/>
    </xf>
    <xf numFmtId="0" fontId="1" fillId="0" borderId="36" xfId="48" applyNumberFormat="1" applyFont="1" applyFill="1" applyBorder="1" applyAlignment="1" applyProtection="1">
      <alignment horizontal="center" vertical="center"/>
    </xf>
    <xf numFmtId="179" fontId="1" fillId="0" borderId="0" xfId="48" applyNumberFormat="1" applyFont="1" applyFill="1" applyBorder="1" applyAlignment="1" applyProtection="1">
      <alignment horizontal="right" vertical="center"/>
    </xf>
    <xf numFmtId="179" fontId="1" fillId="0" borderId="21" xfId="48" applyNumberFormat="1" applyFont="1" applyFill="1" applyBorder="1" applyAlignment="1" applyProtection="1">
      <alignment horizontal="right" vertical="center"/>
    </xf>
    <xf numFmtId="178" fontId="1" fillId="0" borderId="21" xfId="48" applyNumberFormat="1" applyFont="1" applyFill="1" applyBorder="1" applyAlignment="1" applyProtection="1">
      <alignment horizontal="right" vertical="center"/>
    </xf>
    <xf numFmtId="43" fontId="1" fillId="0" borderId="21" xfId="63" applyFont="1" applyFill="1" applyBorder="1" applyAlignment="1" applyProtection="1">
      <alignment horizontal="right" vertical="center"/>
    </xf>
    <xf numFmtId="43" fontId="1" fillId="0" borderId="0" xfId="48" applyNumberFormat="1" applyFont="1" applyFill="1" applyBorder="1" applyAlignment="1">
      <alignment vertical="center"/>
    </xf>
    <xf numFmtId="43" fontId="1" fillId="0" borderId="11" xfId="63" applyFont="1" applyFill="1" applyBorder="1" applyAlignment="1" applyProtection="1">
      <alignment horizontal="right" vertical="center"/>
    </xf>
    <xf numFmtId="43" fontId="1" fillId="0" borderId="22" xfId="63" applyFont="1" applyFill="1" applyBorder="1" applyAlignment="1" applyProtection="1">
      <alignment horizontal="right" vertical="center"/>
    </xf>
    <xf numFmtId="0" fontId="1" fillId="0" borderId="37" xfId="48" applyNumberFormat="1" applyFont="1" applyFill="1" applyBorder="1" applyAlignment="1" applyProtection="1">
      <alignment horizontal="left" vertical="center"/>
    </xf>
    <xf numFmtId="0" fontId="1" fillId="0" borderId="38" xfId="48" applyNumberFormat="1" applyFont="1" applyFill="1" applyBorder="1" applyAlignment="1" applyProtection="1">
      <alignment horizontal="center" vertical="center"/>
    </xf>
    <xf numFmtId="43" fontId="1" fillId="0" borderId="39" xfId="63" applyFont="1" applyFill="1" applyBorder="1" applyAlignment="1" applyProtection="1">
      <alignment horizontal="right" vertical="center"/>
    </xf>
    <xf numFmtId="0" fontId="7" fillId="0" borderId="0" xfId="48" applyNumberFormat="1" applyFont="1" applyFill="1" applyBorder="1" applyAlignment="1" applyProtection="1">
      <alignment vertical="center"/>
    </xf>
    <xf numFmtId="0" fontId="9" fillId="0" borderId="0" xfId="48" applyNumberFormat="1" applyFont="1" applyFill="1" applyBorder="1" applyAlignment="1" applyProtection="1">
      <alignment vertical="center"/>
    </xf>
    <xf numFmtId="0" fontId="9" fillId="0" borderId="0" xfId="48" applyNumberFormat="1" applyFont="1" applyFill="1" applyBorder="1" applyAlignment="1" applyProtection="1">
      <alignment horizontal="left" vertical="center"/>
    </xf>
    <xf numFmtId="43" fontId="5" fillId="0" borderId="0" xfId="63" applyFont="1" applyFill="1" applyAlignment="1">
      <alignment vertical="center"/>
    </xf>
    <xf numFmtId="43" fontId="5" fillId="0" borderId="0" xfId="9" applyFont="1" applyFill="1" applyAlignment="1">
      <alignment vertical="center"/>
    </xf>
    <xf numFmtId="0" fontId="8" fillId="0" borderId="0" xfId="48" applyNumberFormat="1" applyFont="1" applyFill="1" applyBorder="1" applyAlignment="1" applyProtection="1">
      <alignment vertical="center"/>
    </xf>
    <xf numFmtId="0" fontId="8" fillId="0" borderId="0" xfId="48" applyNumberFormat="1" applyFont="1" applyFill="1" applyBorder="1" applyAlignment="1" applyProtection="1">
      <alignment horizontal="right" vertical="center"/>
    </xf>
    <xf numFmtId="0" fontId="8" fillId="0" borderId="1" xfId="48" applyNumberFormat="1" applyFont="1" applyFill="1" applyBorder="1" applyAlignment="1" applyProtection="1">
      <alignment horizontal="left" vertical="center"/>
    </xf>
    <xf numFmtId="0" fontId="8" fillId="0" borderId="1" xfId="48" applyNumberFormat="1" applyFont="1" applyFill="1" applyBorder="1" applyAlignment="1" applyProtection="1">
      <alignment horizontal="right" vertical="center"/>
    </xf>
    <xf numFmtId="0" fontId="8" fillId="0" borderId="2" xfId="48" applyNumberFormat="1" applyFont="1" applyFill="1" applyBorder="1" applyAlignment="1" applyProtection="1">
      <alignment horizontal="center" vertical="center"/>
    </xf>
    <xf numFmtId="0" fontId="8" fillId="0" borderId="40" xfId="48" applyNumberFormat="1" applyFont="1" applyFill="1" applyBorder="1" applyAlignment="1" applyProtection="1">
      <alignment horizontal="center" vertical="center" wrapText="1"/>
    </xf>
    <xf numFmtId="184" fontId="8" fillId="0" borderId="41" xfId="48" applyNumberFormat="1" applyFont="1" applyFill="1" applyBorder="1" applyAlignment="1" applyProtection="1">
      <alignment horizontal="center" vertical="center"/>
    </xf>
    <xf numFmtId="184" fontId="8" fillId="0" borderId="4" xfId="48" applyNumberFormat="1" applyFont="1" applyFill="1" applyBorder="1" applyAlignment="1" applyProtection="1">
      <alignment horizontal="center" vertical="center"/>
    </xf>
    <xf numFmtId="0" fontId="8" fillId="0" borderId="28" xfId="48" applyNumberFormat="1" applyFont="1" applyFill="1" applyBorder="1" applyAlignment="1" applyProtection="1">
      <alignment horizontal="left" vertical="center"/>
    </xf>
    <xf numFmtId="0" fontId="8" fillId="0" borderId="7" xfId="48" applyNumberFormat="1" applyFont="1" applyFill="1" applyBorder="1" applyAlignment="1" applyProtection="1">
      <alignment horizontal="center" vertical="center"/>
    </xf>
    <xf numFmtId="179" fontId="8" fillId="0" borderId="15" xfId="48" applyNumberFormat="1" applyFont="1" applyFill="1" applyBorder="1" applyAlignment="1" applyProtection="1">
      <alignment horizontal="right" vertical="center"/>
    </xf>
    <xf numFmtId="179" fontId="8" fillId="0" borderId="29" xfId="48" applyNumberFormat="1" applyFont="1" applyFill="1" applyBorder="1" applyAlignment="1" applyProtection="1">
      <alignment horizontal="right" vertical="center"/>
    </xf>
    <xf numFmtId="0" fontId="8" fillId="0" borderId="6" xfId="48" applyNumberFormat="1" applyFont="1" applyFill="1" applyBorder="1" applyAlignment="1" applyProtection="1">
      <alignment horizontal="left" vertical="center"/>
    </xf>
    <xf numFmtId="0" fontId="8" fillId="0" borderId="30" xfId="48" applyNumberFormat="1" applyFont="1" applyFill="1" applyBorder="1" applyAlignment="1" applyProtection="1">
      <alignment horizontal="center" vertical="center"/>
    </xf>
    <xf numFmtId="43" fontId="1" fillId="0" borderId="0" xfId="48" applyNumberFormat="1" applyBorder="1"/>
    <xf numFmtId="0" fontId="8" fillId="0" borderId="0" xfId="48" applyNumberFormat="1" applyFont="1" applyFill="1" applyBorder="1" applyAlignment="1" applyProtection="1">
      <alignment horizontal="left" vertical="center" wrapText="1"/>
    </xf>
    <xf numFmtId="43" fontId="1" fillId="0" borderId="0" xfId="63" applyFont="1" applyFill="1" applyBorder="1" applyAlignment="1">
      <alignment vertical="center"/>
    </xf>
    <xf numFmtId="43" fontId="1" fillId="0" borderId="0" xfId="14" applyNumberFormat="1" applyFont="1" applyFill="1" applyBorder="1" applyAlignment="1">
      <alignment vertical="center"/>
    </xf>
    <xf numFmtId="43" fontId="0" fillId="0" borderId="0" xfId="0" applyNumberFormat="1"/>
    <xf numFmtId="10" fontId="1" fillId="0" borderId="0" xfId="48" applyNumberFormat="1" applyFont="1" applyFill="1" applyAlignment="1">
      <alignment vertical="center"/>
    </xf>
    <xf numFmtId="178" fontId="1" fillId="0" borderId="0" xfId="48" applyNumberFormat="1" applyFont="1" applyFill="1" applyBorder="1" applyAlignment="1">
      <alignment vertical="center"/>
    </xf>
    <xf numFmtId="0" fontId="8" fillId="0" borderId="37" xfId="48" applyNumberFormat="1" applyFont="1" applyFill="1" applyBorder="1" applyAlignment="1" applyProtection="1">
      <alignment horizontal="center" vertical="center"/>
    </xf>
    <xf numFmtId="0" fontId="8" fillId="0" borderId="38" xfId="48" applyNumberFormat="1" applyFont="1" applyFill="1" applyBorder="1" applyAlignment="1" applyProtection="1">
      <alignment horizontal="center" vertical="center"/>
    </xf>
    <xf numFmtId="43" fontId="1" fillId="0" borderId="38" xfId="63" applyFont="1" applyFill="1" applyBorder="1" applyAlignment="1" applyProtection="1">
      <alignment horizontal="right" vertical="center"/>
    </xf>
    <xf numFmtId="0" fontId="8" fillId="0" borderId="19" xfId="48" applyNumberFormat="1" applyFont="1" applyFill="1" applyBorder="1" applyAlignment="1" applyProtection="1">
      <alignment horizontal="left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千位分隔 4" xfId="15"/>
    <cellStyle name="常规 2 14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?鹎%U龡&amp;H?_x0008__x001c__x001c_?_x0007__x0001__x0001_ 4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_三金药业三年一期报表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常规 10 2" xfId="58"/>
    <cellStyle name="60% - 强调文字颜色 6" xfId="59" builtinId="52"/>
    <cellStyle name="?鹎%U龡&amp;H?_x0008__x001c__x001c_?_x0007__x0001__x0001_" xfId="60"/>
    <cellStyle name="常规 2" xfId="61"/>
    <cellStyle name="常规 3" xfId="62"/>
    <cellStyle name="千位分隔 2" xfId="63"/>
    <cellStyle name="常规 4" xfId="64"/>
    <cellStyle name="千位分隔 2 2" xfId="65"/>
    <cellStyle name="千位分隔 3" xfId="66"/>
    <cellStyle name="千位分隔 3 2" xfId="67"/>
    <cellStyle name="千位分隔 3 2 2" xfId="68"/>
    <cellStyle name="千位分隔 3 3" xfId="69"/>
    <cellStyle name="样式 1" xfId="70"/>
    <cellStyle name="常规 10 2 7" xfId="71"/>
    <cellStyle name="常规 10" xfId="7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738;&#28023;&#30465;&#32852;&#31038;&#26071;&#19979;&#38134;&#34892;2022&#24180;&#25253;&#23457;&#35745;\3.&#26684;&#23572;&#26408;&#20892;&#21830;&#34892;\4-&#25253;&#34920;&#31995;&#32479;\&#26684;&#23572;&#26408;&#20892;&#21830;&#34892;2022&#24180;&#25253;&#34920;&#31995;&#32479;-04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738;&#28023;&#30465;&#32852;&#31038;&#26071;&#19979;&#38134;&#34892;2022&#24180;&#25253;&#23457;&#35745;\1-1.&#20048;&#37117;&#19977;&#27743;\4-&#25253;&#34920;&#31995;&#32479;\&#20048;&#37117;&#26449;&#38215;&#38134;&#34892;2022&#24180;&#25253;&#34920;&#31995;&#3247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738;&#28023;&#30465;&#32852;&#31038;&#26071;&#19979;&#38134;&#34892;2022&#24180;&#25253;&#23457;&#35745;\1-1.&#20048;&#37117;&#19977;&#27743;\0-&#20849;&#29992;&#21442;&#32771;&#36164;&#26009;\2.2021&#24180;&#23457;&#35745;&#25253;&#21578;\2.&#20048;&#37117;&#26449;&#38215;&#38134;&#34892;2021&#24180;&#24230;&#36130;&#21153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-减值准备明细表（切换时点与1231入账减值）"/>
      <sheetName val="1-准则切换前后对照表"/>
      <sheetName val="2-2022年减值准备明细表"/>
      <sheetName val="3-资产负债表（期初为切换后）"/>
      <sheetName val="4-利润表分析"/>
      <sheetName val="利润分配表"/>
      <sheetName val="5-2022年12月31日业务状况表"/>
      <sheetName val="6-TC2022"/>
      <sheetName val="现金流勾稽复核"/>
      <sheetName val="现金流量表"/>
      <sheetName val="报表重述-基于上年审定数"/>
      <sheetName val="6-2022CF底稿"/>
      <sheetName val="现金流编写补充底稿"/>
      <sheetName val="现流编写补充底稿"/>
      <sheetName val="6-现金流量表编写说明"/>
      <sheetName val="6-现金流量表补充表"/>
      <sheetName val="7-现金流量表复核底稿"/>
      <sheetName val="2019年应交所得税及所得税费用"/>
      <sheetName val="2022年递延所得税计算"/>
      <sheetName val="所得税计算表-2022"/>
      <sheetName val="永久性差异调整明细"/>
      <sheetName val="资产减值准备明细表"/>
      <sheetName val="递延所得税2020"/>
      <sheetName val="Index"/>
      <sheetName val="审计调整表"/>
      <sheetName val="审计调整-期初数"/>
      <sheetName val="附注勾稽"/>
      <sheetName val="首次执行日的披露"/>
      <sheetName val="资产负债表"/>
      <sheetName val="利润表"/>
      <sheetName val="所有者权益变动表"/>
      <sheetName val="现金及存放央行"/>
      <sheetName val="存放同业"/>
      <sheetName val="拆出资金"/>
      <sheetName val="买入返售金融资产"/>
      <sheetName val="应收利息（仅期初）"/>
      <sheetName val="以公允价值计量且其变动计入当期损益"/>
      <sheetName val="可供出售金融资产"/>
      <sheetName val="持有至到期投资"/>
      <sheetName val="应收款项类投资"/>
      <sheetName val="发放贷款及垫款"/>
      <sheetName val="贷款附注披露数据"/>
      <sheetName val="金融投资"/>
      <sheetName val="长期股权投资"/>
      <sheetName val="投资性房地产"/>
      <sheetName val="固定资产"/>
      <sheetName val="在建工程"/>
      <sheetName val="使用权资产"/>
      <sheetName val="经营性租赁&amp;资本性承诺"/>
      <sheetName val="无形资产"/>
      <sheetName val="递延所得税资产、递延所得税负债"/>
      <sheetName val="其他资产"/>
      <sheetName val="向中央银行借款"/>
      <sheetName val="同业及其他金融机构存放款项"/>
      <sheetName val="拆入资金"/>
      <sheetName val="卖出回购金融资产款"/>
      <sheetName val="应付利息"/>
      <sheetName val="吸收存款"/>
      <sheetName val="应付职工薪酬"/>
      <sheetName val="应交税费"/>
      <sheetName val="预计负债"/>
      <sheetName val="租赁负债"/>
      <sheetName val="应付债券"/>
      <sheetName val="其他负债"/>
      <sheetName val="股本"/>
      <sheetName val="资本公积"/>
      <sheetName val="其他综合收益"/>
      <sheetName val="盈余公积"/>
      <sheetName val="一般风险准备"/>
      <sheetName val="未分配利润"/>
      <sheetName val="利息净收入"/>
      <sheetName val="手续费及佣金净收入"/>
      <sheetName val="投资收益"/>
      <sheetName val="其他收益"/>
      <sheetName val="公允价值变动收益"/>
      <sheetName val="汇兑损益"/>
      <sheetName val="其他业务收入、成本"/>
      <sheetName val="资产处置损益"/>
      <sheetName val="税金及附加"/>
      <sheetName val="业务及管理费"/>
      <sheetName val="信用减值损失"/>
      <sheetName val="其他资产减值损失"/>
      <sheetName val="营业外收入"/>
      <sheetName val="营业外支出"/>
      <sheetName val="所得税费用"/>
      <sheetName val="信用风险-其他金融资产风险敞口披露底稿"/>
      <sheetName val="结构化主体资产风险敞口统计"/>
      <sheetName val="信用风险管理1-最大信用风险敞口计量"/>
      <sheetName val="信用风险管理2-金融资产信用质量（元）"/>
      <sheetName val="信用风险管理2-金融资产信用质量 (万元)"/>
      <sheetName val="关联方及关联交易"/>
      <sheetName val="信贷承诺"/>
      <sheetName val="委托贷款与存款（代理业务资产及负债科目）"/>
      <sheetName val="担保物（抵质押明细）"/>
      <sheetName val="公允价值相关披露"/>
      <sheetName val="年金及资本充足率"/>
      <sheetName val="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-减值准备明细表（切换时点与1231入账减值）"/>
      <sheetName val="1-准则切换前后对照表"/>
      <sheetName val="2-2022年减值准备明细表"/>
      <sheetName val="3-资产负债表（期初为切换后）"/>
      <sheetName val="4-利润表分析"/>
      <sheetName val="利润分配表"/>
      <sheetName val="5-2022年12月31日业务状况表"/>
      <sheetName val="6-TC2022"/>
      <sheetName val="现金流量表"/>
      <sheetName val="报表重述-基于上年审定数"/>
      <sheetName val="6-2022CF底稿"/>
      <sheetName val="现流编写补充底稿"/>
      <sheetName val="6-现金流量表编写说明"/>
      <sheetName val="6-现金流量表补充表"/>
      <sheetName val="7-现金流量表复核底稿"/>
      <sheetName val="2019年应交所得税及所得税费用"/>
      <sheetName val="2022年递延所得税计算"/>
      <sheetName val="所得税计算表-2022"/>
      <sheetName val="永久性差异调整明细"/>
      <sheetName val="资产减值准备明细表"/>
      <sheetName val="递延所得税2020"/>
      <sheetName val="Index"/>
      <sheetName val="审计调整表"/>
      <sheetName val="审计调整-期初数"/>
      <sheetName val="附注勾稽"/>
      <sheetName val="首次执行日的披露"/>
      <sheetName val="资产负债表"/>
      <sheetName val="利润表"/>
      <sheetName val="所有者权益变动表"/>
      <sheetName val="现金及存放央行"/>
      <sheetName val="存放同业"/>
      <sheetName val="拆出资金"/>
      <sheetName val="买入返售金融资产"/>
      <sheetName val="应收利息（仅期初）"/>
      <sheetName val="以公允价值计量且其变动计入当期损益"/>
      <sheetName val="可供出售金融资产"/>
      <sheetName val="持有至到期投资"/>
      <sheetName val="应收款项类投资"/>
      <sheetName val="发放贷款及垫款"/>
      <sheetName val="贷款附注披露数据"/>
      <sheetName val="金融投资"/>
      <sheetName val="长期股权投资"/>
      <sheetName val="固定资产"/>
      <sheetName val="在建工程"/>
      <sheetName val="使用权资产"/>
      <sheetName val="经营性租赁&amp;资本性承诺"/>
      <sheetName val="无形资产"/>
      <sheetName val="递延所得税资产、递延所得税负债"/>
      <sheetName val="其他资产"/>
      <sheetName val="向中央银行借款"/>
      <sheetName val="同业及其他金融机构存放款项"/>
      <sheetName val="拆入资金"/>
      <sheetName val="卖出回购金融资产款"/>
      <sheetName val="应付利息"/>
      <sheetName val="吸收存款"/>
      <sheetName val="应付职工薪酬"/>
      <sheetName val="应交税费"/>
      <sheetName val="预计负债"/>
      <sheetName val="应付债券"/>
      <sheetName val="其他负债"/>
      <sheetName val="股本"/>
      <sheetName val="资本公积"/>
      <sheetName val="其他综合收益"/>
      <sheetName val="租赁负债"/>
      <sheetName val="盈余公积"/>
      <sheetName val="一般风险准备"/>
      <sheetName val="未分配利润"/>
      <sheetName val="利息净收入"/>
      <sheetName val="手续费及佣金净收入"/>
      <sheetName val="投资收益"/>
      <sheetName val="其他收益"/>
      <sheetName val="公允价值变动收益"/>
      <sheetName val="汇兑损益"/>
      <sheetName val="其他业务收入、成本"/>
      <sheetName val="资产处置损益"/>
      <sheetName val="税金及附加"/>
      <sheetName val="业务及管理费"/>
      <sheetName val="信用减值损失"/>
      <sheetName val="其他资产减值损失"/>
      <sheetName val="营业外收入"/>
      <sheetName val="营业外支出"/>
      <sheetName val="所得税费用"/>
      <sheetName val="信用风险-其他金融资产风险敞口披露底稿"/>
      <sheetName val="结构化主体资产风险敞口统计"/>
      <sheetName val="信用风险管理1-最大信用风险敞口计量"/>
      <sheetName val="信用风险管理2-金融资产信用质量（元）"/>
      <sheetName val="信用风险管理2-金融资产信用质量 (万元)"/>
      <sheetName val="关联方及关联交易"/>
      <sheetName val="信贷承诺"/>
      <sheetName val="委托贷款与存款（代理业务资产及负债科目）"/>
      <sheetName val="公允价值披露"/>
      <sheetName val="担保物（抵质押明细）"/>
      <sheetName val="年金及资本充足率"/>
    </sheetNames>
    <sheetDataSet>
      <sheetData sheetId="0"/>
      <sheetData sheetId="1"/>
      <sheetData sheetId="2"/>
      <sheetData sheetId="3">
        <row r="22">
          <cell r="P22">
            <v>100000000</v>
          </cell>
        </row>
        <row r="27">
          <cell r="P27">
            <v>315747.4</v>
          </cell>
        </row>
        <row r="29">
          <cell r="P29">
            <v>-6729092.09</v>
          </cell>
        </row>
        <row r="32">
          <cell r="P32">
            <v>93586655.31</v>
          </cell>
        </row>
      </sheetData>
      <sheetData sheetId="4">
        <row r="6">
          <cell r="D6">
            <v>11956711.44</v>
          </cell>
        </row>
        <row r="6">
          <cell r="K6">
            <v>13663384.46</v>
          </cell>
        </row>
        <row r="7">
          <cell r="D7">
            <v>4219635.18</v>
          </cell>
        </row>
        <row r="7">
          <cell r="K7">
            <v>5227315.85</v>
          </cell>
        </row>
        <row r="9">
          <cell r="D9">
            <v>61551.12</v>
          </cell>
        </row>
        <row r="9">
          <cell r="K9">
            <v>32952.28</v>
          </cell>
        </row>
        <row r="10">
          <cell r="D10">
            <v>88305.32</v>
          </cell>
        </row>
        <row r="10">
          <cell r="K10">
            <v>589929.11</v>
          </cell>
        </row>
        <row r="15">
          <cell r="D15">
            <v>145970.7</v>
          </cell>
        </row>
        <row r="15">
          <cell r="K15">
            <v>29019.58</v>
          </cell>
        </row>
        <row r="21">
          <cell r="D21">
            <v>27618.05</v>
          </cell>
        </row>
        <row r="21">
          <cell r="K21">
            <v>26626.72</v>
          </cell>
        </row>
        <row r="22">
          <cell r="D22">
            <v>9907779.81</v>
          </cell>
        </row>
        <row r="22">
          <cell r="K22">
            <v>10882176.5</v>
          </cell>
        </row>
        <row r="23">
          <cell r="D23">
            <v>1751567.25</v>
          </cell>
        </row>
        <row r="23">
          <cell r="K23">
            <v>4256763.49</v>
          </cell>
        </row>
        <row r="27">
          <cell r="D27">
            <v>166787.32</v>
          </cell>
        </row>
        <row r="27">
          <cell r="K27">
            <v>79960.91</v>
          </cell>
        </row>
        <row r="28">
          <cell r="D28">
            <v>500000</v>
          </cell>
        </row>
        <row r="28">
          <cell r="K28">
            <v>2184</v>
          </cell>
        </row>
        <row r="30">
          <cell r="D30">
            <v>121566.54</v>
          </cell>
        </row>
        <row r="30">
          <cell r="K30">
            <v>-108502.82</v>
          </cell>
        </row>
        <row r="31">
          <cell r="D31">
            <v>-4285451.57</v>
          </cell>
        </row>
        <row r="31">
          <cell r="K31">
            <v>-7071175.62</v>
          </cell>
        </row>
      </sheetData>
      <sheetData sheetId="5"/>
      <sheetData sheetId="6"/>
      <sheetData sheetId="7">
        <row r="6">
          <cell r="F6">
            <v>16650824.55</v>
          </cell>
        </row>
        <row r="7">
          <cell r="F7">
            <v>11000</v>
          </cell>
        </row>
        <row r="9">
          <cell r="F9">
            <v>13952036.37</v>
          </cell>
        </row>
        <row r="11">
          <cell r="F11">
            <v>16177954.64</v>
          </cell>
        </row>
        <row r="12">
          <cell r="F12">
            <v>993920.08</v>
          </cell>
        </row>
        <row r="14">
          <cell r="F14">
            <v>-63286686.19</v>
          </cell>
        </row>
        <row r="19">
          <cell r="F19">
            <v>-4744460.441</v>
          </cell>
        </row>
        <row r="20">
          <cell r="F20">
            <v>-6657786.84</v>
          </cell>
        </row>
        <row r="21">
          <cell r="F21">
            <v>-158245.71</v>
          </cell>
        </row>
        <row r="24">
          <cell r="F24">
            <v>-1911251.93</v>
          </cell>
        </row>
        <row r="34">
          <cell r="F34">
            <v>-69602.169</v>
          </cell>
        </row>
        <row r="47">
          <cell r="F47">
            <v>-2862250</v>
          </cell>
        </row>
        <row r="53">
          <cell r="F53">
            <v>55335442.45</v>
          </cell>
        </row>
      </sheetData>
      <sheetData sheetId="8"/>
      <sheetData sheetId="9">
        <row r="39">
          <cell r="H39">
            <v>0</v>
          </cell>
        </row>
        <row r="41">
          <cell r="H41">
            <v>-12891.05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">
          <cell r="C7">
            <v>15587995.14</v>
          </cell>
          <cell r="D7">
            <v>13237374.02</v>
          </cell>
        </row>
        <row r="7">
          <cell r="H7">
            <v>11000</v>
          </cell>
        </row>
        <row r="8">
          <cell r="C8">
            <v>55075597.17</v>
          </cell>
          <cell r="D8">
            <v>105488342.05</v>
          </cell>
        </row>
        <row r="8">
          <cell r="I8">
            <v>21.88</v>
          </cell>
        </row>
        <row r="13">
          <cell r="D13">
            <v>614467.57</v>
          </cell>
        </row>
        <row r="14">
          <cell r="H14">
            <v>212365925.62</v>
          </cell>
          <cell r="I14">
            <v>189438165.37</v>
          </cell>
        </row>
        <row r="15">
          <cell r="C15">
            <v>225022452.09</v>
          </cell>
          <cell r="D15">
            <v>165468846.36</v>
          </cell>
        </row>
        <row r="15">
          <cell r="H15">
            <v>1550612.02</v>
          </cell>
          <cell r="I15">
            <v>1400292.4</v>
          </cell>
        </row>
        <row r="16">
          <cell r="H16">
            <v>11512.12</v>
          </cell>
          <cell r="I16">
            <v>59658.64</v>
          </cell>
        </row>
        <row r="17">
          <cell r="I17">
            <v>5080912.89</v>
          </cell>
        </row>
        <row r="23">
          <cell r="I23">
            <v>469635.17</v>
          </cell>
        </row>
        <row r="25">
          <cell r="H25">
            <v>1312540.56</v>
          </cell>
          <cell r="I25">
            <v>511030.51</v>
          </cell>
        </row>
        <row r="27">
          <cell r="C27">
            <v>517238.94</v>
          </cell>
          <cell r="D27">
            <v>644974</v>
          </cell>
        </row>
        <row r="28">
          <cell r="H28">
            <v>100000000</v>
          </cell>
          <cell r="I28">
            <v>100000000</v>
          </cell>
        </row>
        <row r="29">
          <cell r="C29">
            <v>2750529.03</v>
          </cell>
          <cell r="D29">
            <v>1716316.72</v>
          </cell>
        </row>
        <row r="30">
          <cell r="C30">
            <v>402516.04</v>
          </cell>
          <cell r="D30">
            <v>530817.88</v>
          </cell>
        </row>
        <row r="32">
          <cell r="C32">
            <v>904413.24</v>
          </cell>
          <cell r="D32">
            <v>793635.53</v>
          </cell>
        </row>
        <row r="33">
          <cell r="C33">
            <v>1506328.36</v>
          </cell>
          <cell r="D33">
            <v>2064489.09</v>
          </cell>
        </row>
        <row r="35">
          <cell r="H35">
            <v>315747.4</v>
          </cell>
          <cell r="I35">
            <v>315747.4</v>
          </cell>
        </row>
        <row r="37">
          <cell r="H37">
            <v>-13800267.71</v>
          </cell>
          <cell r="I37">
            <v>-6716201.04</v>
          </cell>
        </row>
        <row r="39">
          <cell r="C39">
            <v>301767070.01</v>
          </cell>
          <cell r="D39">
            <v>290559263.22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S1"/>
      <sheetName val="BS2"/>
      <sheetName val="IS"/>
      <sheetName val="CF"/>
      <sheetName val="2021ES"/>
      <sheetName val="2020ES"/>
      <sheetName val="12"/>
    </sheetNames>
    <sheetDataSet>
      <sheetData sheetId="0"/>
      <sheetData sheetId="1"/>
      <sheetData sheetId="2"/>
      <sheetData sheetId="3">
        <row r="7">
          <cell r="C7">
            <v>28269989.51</v>
          </cell>
        </row>
        <row r="10">
          <cell r="C10">
            <v>12476173.66</v>
          </cell>
        </row>
        <row r="11">
          <cell r="C11">
            <v>312758.02</v>
          </cell>
        </row>
        <row r="14">
          <cell r="C14">
            <v>34896029.79</v>
          </cell>
        </row>
        <row r="15">
          <cell r="C15">
            <v>22737956.93</v>
          </cell>
        </row>
        <row r="17">
          <cell r="C17">
            <v>3115137.92</v>
          </cell>
        </row>
        <row r="18">
          <cell r="C18">
            <v>5471708.64</v>
          </cell>
        </row>
        <row r="19">
          <cell r="C19">
            <v>182645.19</v>
          </cell>
        </row>
        <row r="20">
          <cell r="C20">
            <v>1135683.07</v>
          </cell>
        </row>
        <row r="30">
          <cell r="C30">
            <v>11538.86</v>
          </cell>
        </row>
        <row r="41">
          <cell r="C41">
            <v>820000</v>
          </cell>
        </row>
        <row r="46">
          <cell r="C46">
            <v>114551769.3</v>
          </cell>
        </row>
        <row r="47">
          <cell r="C47">
            <v>87239990.09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44"/>
  <sheetViews>
    <sheetView showZeros="0" view="pageBreakPreview" zoomScale="85" zoomScaleNormal="100" topLeftCell="A21" workbookViewId="0">
      <selection activeCell="D45" sqref="D45"/>
    </sheetView>
  </sheetViews>
  <sheetFormatPr defaultColWidth="9" defaultRowHeight="14.25" customHeight="1" outlineLevelCol="7"/>
  <cols>
    <col min="1" max="1" width="41.8166666666667" style="1" customWidth="1"/>
    <col min="2" max="2" width="6.36666666666667" style="1" customWidth="1"/>
    <col min="3" max="4" width="21.725" style="1" customWidth="1"/>
    <col min="5" max="5" width="14.3666666666667" style="43" customWidth="1"/>
    <col min="6" max="6" width="16" style="1" customWidth="1"/>
    <col min="7" max="7" width="9" style="43"/>
    <col min="8" max="8" width="11.3666666666667" style="1" customWidth="1"/>
    <col min="9" max="256" width="9" style="1"/>
    <col min="257" max="257" width="41.8166666666667" style="1" customWidth="1"/>
    <col min="258" max="258" width="5.26666666666667" style="1" customWidth="1"/>
    <col min="259" max="260" width="21.725" style="1" customWidth="1"/>
    <col min="261" max="261" width="14.3666666666667" style="1" customWidth="1"/>
    <col min="262" max="263" width="9" style="1"/>
    <col min="264" max="264" width="11.3666666666667" style="1" customWidth="1"/>
    <col min="265" max="512" width="9" style="1"/>
    <col min="513" max="513" width="41.8166666666667" style="1" customWidth="1"/>
    <col min="514" max="514" width="5.26666666666667" style="1" customWidth="1"/>
    <col min="515" max="516" width="21.725" style="1" customWidth="1"/>
    <col min="517" max="517" width="14.3666666666667" style="1" customWidth="1"/>
    <col min="518" max="519" width="9" style="1"/>
    <col min="520" max="520" width="11.3666666666667" style="1" customWidth="1"/>
    <col min="521" max="768" width="9" style="1"/>
    <col min="769" max="769" width="41.8166666666667" style="1" customWidth="1"/>
    <col min="770" max="770" width="5.26666666666667" style="1" customWidth="1"/>
    <col min="771" max="772" width="21.725" style="1" customWidth="1"/>
    <col min="773" max="773" width="14.3666666666667" style="1" customWidth="1"/>
    <col min="774" max="775" width="9" style="1"/>
    <col min="776" max="776" width="11.3666666666667" style="1" customWidth="1"/>
    <col min="777" max="1024" width="9" style="1"/>
    <col min="1025" max="1025" width="41.8166666666667" style="1" customWidth="1"/>
    <col min="1026" max="1026" width="5.26666666666667" style="1" customWidth="1"/>
    <col min="1027" max="1028" width="21.725" style="1" customWidth="1"/>
    <col min="1029" max="1029" width="14.3666666666667" style="1" customWidth="1"/>
    <col min="1030" max="1031" width="9" style="1"/>
    <col min="1032" max="1032" width="11.3666666666667" style="1" customWidth="1"/>
    <col min="1033" max="1280" width="9" style="1"/>
    <col min="1281" max="1281" width="41.8166666666667" style="1" customWidth="1"/>
    <col min="1282" max="1282" width="5.26666666666667" style="1" customWidth="1"/>
    <col min="1283" max="1284" width="21.725" style="1" customWidth="1"/>
    <col min="1285" max="1285" width="14.3666666666667" style="1" customWidth="1"/>
    <col min="1286" max="1287" width="9" style="1"/>
    <col min="1288" max="1288" width="11.3666666666667" style="1" customWidth="1"/>
    <col min="1289" max="1536" width="9" style="1"/>
    <col min="1537" max="1537" width="41.8166666666667" style="1" customWidth="1"/>
    <col min="1538" max="1538" width="5.26666666666667" style="1" customWidth="1"/>
    <col min="1539" max="1540" width="21.725" style="1" customWidth="1"/>
    <col min="1541" max="1541" width="14.3666666666667" style="1" customWidth="1"/>
    <col min="1542" max="1543" width="9" style="1"/>
    <col min="1544" max="1544" width="11.3666666666667" style="1" customWidth="1"/>
    <col min="1545" max="1792" width="9" style="1"/>
    <col min="1793" max="1793" width="41.8166666666667" style="1" customWidth="1"/>
    <col min="1794" max="1794" width="5.26666666666667" style="1" customWidth="1"/>
    <col min="1795" max="1796" width="21.725" style="1" customWidth="1"/>
    <col min="1797" max="1797" width="14.3666666666667" style="1" customWidth="1"/>
    <col min="1798" max="1799" width="9" style="1"/>
    <col min="1800" max="1800" width="11.3666666666667" style="1" customWidth="1"/>
    <col min="1801" max="2048" width="9" style="1"/>
    <col min="2049" max="2049" width="41.8166666666667" style="1" customWidth="1"/>
    <col min="2050" max="2050" width="5.26666666666667" style="1" customWidth="1"/>
    <col min="2051" max="2052" width="21.725" style="1" customWidth="1"/>
    <col min="2053" max="2053" width="14.3666666666667" style="1" customWidth="1"/>
    <col min="2054" max="2055" width="9" style="1"/>
    <col min="2056" max="2056" width="11.3666666666667" style="1" customWidth="1"/>
    <col min="2057" max="2304" width="9" style="1"/>
    <col min="2305" max="2305" width="41.8166666666667" style="1" customWidth="1"/>
    <col min="2306" max="2306" width="5.26666666666667" style="1" customWidth="1"/>
    <col min="2307" max="2308" width="21.725" style="1" customWidth="1"/>
    <col min="2309" max="2309" width="14.3666666666667" style="1" customWidth="1"/>
    <col min="2310" max="2311" width="9" style="1"/>
    <col min="2312" max="2312" width="11.3666666666667" style="1" customWidth="1"/>
    <col min="2313" max="2560" width="9" style="1"/>
    <col min="2561" max="2561" width="41.8166666666667" style="1" customWidth="1"/>
    <col min="2562" max="2562" width="5.26666666666667" style="1" customWidth="1"/>
    <col min="2563" max="2564" width="21.725" style="1" customWidth="1"/>
    <col min="2565" max="2565" width="14.3666666666667" style="1" customWidth="1"/>
    <col min="2566" max="2567" width="9" style="1"/>
    <col min="2568" max="2568" width="11.3666666666667" style="1" customWidth="1"/>
    <col min="2569" max="2816" width="9" style="1"/>
    <col min="2817" max="2817" width="41.8166666666667" style="1" customWidth="1"/>
    <col min="2818" max="2818" width="5.26666666666667" style="1" customWidth="1"/>
    <col min="2819" max="2820" width="21.725" style="1" customWidth="1"/>
    <col min="2821" max="2821" width="14.3666666666667" style="1" customWidth="1"/>
    <col min="2822" max="2823" width="9" style="1"/>
    <col min="2824" max="2824" width="11.3666666666667" style="1" customWidth="1"/>
    <col min="2825" max="3072" width="9" style="1"/>
    <col min="3073" max="3073" width="41.8166666666667" style="1" customWidth="1"/>
    <col min="3074" max="3074" width="5.26666666666667" style="1" customWidth="1"/>
    <col min="3075" max="3076" width="21.725" style="1" customWidth="1"/>
    <col min="3077" max="3077" width="14.3666666666667" style="1" customWidth="1"/>
    <col min="3078" max="3079" width="9" style="1"/>
    <col min="3080" max="3080" width="11.3666666666667" style="1" customWidth="1"/>
    <col min="3081" max="3328" width="9" style="1"/>
    <col min="3329" max="3329" width="41.8166666666667" style="1" customWidth="1"/>
    <col min="3330" max="3330" width="5.26666666666667" style="1" customWidth="1"/>
    <col min="3331" max="3332" width="21.725" style="1" customWidth="1"/>
    <col min="3333" max="3333" width="14.3666666666667" style="1" customWidth="1"/>
    <col min="3334" max="3335" width="9" style="1"/>
    <col min="3336" max="3336" width="11.3666666666667" style="1" customWidth="1"/>
    <col min="3337" max="3584" width="9" style="1"/>
    <col min="3585" max="3585" width="41.8166666666667" style="1" customWidth="1"/>
    <col min="3586" max="3586" width="5.26666666666667" style="1" customWidth="1"/>
    <col min="3587" max="3588" width="21.725" style="1" customWidth="1"/>
    <col min="3589" max="3589" width="14.3666666666667" style="1" customWidth="1"/>
    <col min="3590" max="3591" width="9" style="1"/>
    <col min="3592" max="3592" width="11.3666666666667" style="1" customWidth="1"/>
    <col min="3593" max="3840" width="9" style="1"/>
    <col min="3841" max="3841" width="41.8166666666667" style="1" customWidth="1"/>
    <col min="3842" max="3842" width="5.26666666666667" style="1" customWidth="1"/>
    <col min="3843" max="3844" width="21.725" style="1" customWidth="1"/>
    <col min="3845" max="3845" width="14.3666666666667" style="1" customWidth="1"/>
    <col min="3846" max="3847" width="9" style="1"/>
    <col min="3848" max="3848" width="11.3666666666667" style="1" customWidth="1"/>
    <col min="3849" max="4096" width="9" style="1"/>
    <col min="4097" max="4097" width="41.8166666666667" style="1" customWidth="1"/>
    <col min="4098" max="4098" width="5.26666666666667" style="1" customWidth="1"/>
    <col min="4099" max="4100" width="21.725" style="1" customWidth="1"/>
    <col min="4101" max="4101" width="14.3666666666667" style="1" customWidth="1"/>
    <col min="4102" max="4103" width="9" style="1"/>
    <col min="4104" max="4104" width="11.3666666666667" style="1" customWidth="1"/>
    <col min="4105" max="4352" width="9" style="1"/>
    <col min="4353" max="4353" width="41.8166666666667" style="1" customWidth="1"/>
    <col min="4354" max="4354" width="5.26666666666667" style="1" customWidth="1"/>
    <col min="4355" max="4356" width="21.725" style="1" customWidth="1"/>
    <col min="4357" max="4357" width="14.3666666666667" style="1" customWidth="1"/>
    <col min="4358" max="4359" width="9" style="1"/>
    <col min="4360" max="4360" width="11.3666666666667" style="1" customWidth="1"/>
    <col min="4361" max="4608" width="9" style="1"/>
    <col min="4609" max="4609" width="41.8166666666667" style="1" customWidth="1"/>
    <col min="4610" max="4610" width="5.26666666666667" style="1" customWidth="1"/>
    <col min="4611" max="4612" width="21.725" style="1" customWidth="1"/>
    <col min="4613" max="4613" width="14.3666666666667" style="1" customWidth="1"/>
    <col min="4614" max="4615" width="9" style="1"/>
    <col min="4616" max="4616" width="11.3666666666667" style="1" customWidth="1"/>
    <col min="4617" max="4864" width="9" style="1"/>
    <col min="4865" max="4865" width="41.8166666666667" style="1" customWidth="1"/>
    <col min="4866" max="4866" width="5.26666666666667" style="1" customWidth="1"/>
    <col min="4867" max="4868" width="21.725" style="1" customWidth="1"/>
    <col min="4869" max="4869" width="14.3666666666667" style="1" customWidth="1"/>
    <col min="4870" max="4871" width="9" style="1"/>
    <col min="4872" max="4872" width="11.3666666666667" style="1" customWidth="1"/>
    <col min="4873" max="5120" width="9" style="1"/>
    <col min="5121" max="5121" width="41.8166666666667" style="1" customWidth="1"/>
    <col min="5122" max="5122" width="5.26666666666667" style="1" customWidth="1"/>
    <col min="5123" max="5124" width="21.725" style="1" customWidth="1"/>
    <col min="5125" max="5125" width="14.3666666666667" style="1" customWidth="1"/>
    <col min="5126" max="5127" width="9" style="1"/>
    <col min="5128" max="5128" width="11.3666666666667" style="1" customWidth="1"/>
    <col min="5129" max="5376" width="9" style="1"/>
    <col min="5377" max="5377" width="41.8166666666667" style="1" customWidth="1"/>
    <col min="5378" max="5378" width="5.26666666666667" style="1" customWidth="1"/>
    <col min="5379" max="5380" width="21.725" style="1" customWidth="1"/>
    <col min="5381" max="5381" width="14.3666666666667" style="1" customWidth="1"/>
    <col min="5382" max="5383" width="9" style="1"/>
    <col min="5384" max="5384" width="11.3666666666667" style="1" customWidth="1"/>
    <col min="5385" max="5632" width="9" style="1"/>
    <col min="5633" max="5633" width="41.8166666666667" style="1" customWidth="1"/>
    <col min="5634" max="5634" width="5.26666666666667" style="1" customWidth="1"/>
    <col min="5635" max="5636" width="21.725" style="1" customWidth="1"/>
    <col min="5637" max="5637" width="14.3666666666667" style="1" customWidth="1"/>
    <col min="5638" max="5639" width="9" style="1"/>
    <col min="5640" max="5640" width="11.3666666666667" style="1" customWidth="1"/>
    <col min="5641" max="5888" width="9" style="1"/>
    <col min="5889" max="5889" width="41.8166666666667" style="1" customWidth="1"/>
    <col min="5890" max="5890" width="5.26666666666667" style="1" customWidth="1"/>
    <col min="5891" max="5892" width="21.725" style="1" customWidth="1"/>
    <col min="5893" max="5893" width="14.3666666666667" style="1" customWidth="1"/>
    <col min="5894" max="5895" width="9" style="1"/>
    <col min="5896" max="5896" width="11.3666666666667" style="1" customWidth="1"/>
    <col min="5897" max="6144" width="9" style="1"/>
    <col min="6145" max="6145" width="41.8166666666667" style="1" customWidth="1"/>
    <col min="6146" max="6146" width="5.26666666666667" style="1" customWidth="1"/>
    <col min="6147" max="6148" width="21.725" style="1" customWidth="1"/>
    <col min="6149" max="6149" width="14.3666666666667" style="1" customWidth="1"/>
    <col min="6150" max="6151" width="9" style="1"/>
    <col min="6152" max="6152" width="11.3666666666667" style="1" customWidth="1"/>
    <col min="6153" max="6400" width="9" style="1"/>
    <col min="6401" max="6401" width="41.8166666666667" style="1" customWidth="1"/>
    <col min="6402" max="6402" width="5.26666666666667" style="1" customWidth="1"/>
    <col min="6403" max="6404" width="21.725" style="1" customWidth="1"/>
    <col min="6405" max="6405" width="14.3666666666667" style="1" customWidth="1"/>
    <col min="6406" max="6407" width="9" style="1"/>
    <col min="6408" max="6408" width="11.3666666666667" style="1" customWidth="1"/>
    <col min="6409" max="6656" width="9" style="1"/>
    <col min="6657" max="6657" width="41.8166666666667" style="1" customWidth="1"/>
    <col min="6658" max="6658" width="5.26666666666667" style="1" customWidth="1"/>
    <col min="6659" max="6660" width="21.725" style="1" customWidth="1"/>
    <col min="6661" max="6661" width="14.3666666666667" style="1" customWidth="1"/>
    <col min="6662" max="6663" width="9" style="1"/>
    <col min="6664" max="6664" width="11.3666666666667" style="1" customWidth="1"/>
    <col min="6665" max="6912" width="9" style="1"/>
    <col min="6913" max="6913" width="41.8166666666667" style="1" customWidth="1"/>
    <col min="6914" max="6914" width="5.26666666666667" style="1" customWidth="1"/>
    <col min="6915" max="6916" width="21.725" style="1" customWidth="1"/>
    <col min="6917" max="6917" width="14.3666666666667" style="1" customWidth="1"/>
    <col min="6918" max="6919" width="9" style="1"/>
    <col min="6920" max="6920" width="11.3666666666667" style="1" customWidth="1"/>
    <col min="6921" max="7168" width="9" style="1"/>
    <col min="7169" max="7169" width="41.8166666666667" style="1" customWidth="1"/>
    <col min="7170" max="7170" width="5.26666666666667" style="1" customWidth="1"/>
    <col min="7171" max="7172" width="21.725" style="1" customWidth="1"/>
    <col min="7173" max="7173" width="14.3666666666667" style="1" customWidth="1"/>
    <col min="7174" max="7175" width="9" style="1"/>
    <col min="7176" max="7176" width="11.3666666666667" style="1" customWidth="1"/>
    <col min="7177" max="7424" width="9" style="1"/>
    <col min="7425" max="7425" width="41.8166666666667" style="1" customWidth="1"/>
    <col min="7426" max="7426" width="5.26666666666667" style="1" customWidth="1"/>
    <col min="7427" max="7428" width="21.725" style="1" customWidth="1"/>
    <col min="7429" max="7429" width="14.3666666666667" style="1" customWidth="1"/>
    <col min="7430" max="7431" width="9" style="1"/>
    <col min="7432" max="7432" width="11.3666666666667" style="1" customWidth="1"/>
    <col min="7433" max="7680" width="9" style="1"/>
    <col min="7681" max="7681" width="41.8166666666667" style="1" customWidth="1"/>
    <col min="7682" max="7682" width="5.26666666666667" style="1" customWidth="1"/>
    <col min="7683" max="7684" width="21.725" style="1" customWidth="1"/>
    <col min="7685" max="7685" width="14.3666666666667" style="1" customWidth="1"/>
    <col min="7686" max="7687" width="9" style="1"/>
    <col min="7688" max="7688" width="11.3666666666667" style="1" customWidth="1"/>
    <col min="7689" max="7936" width="9" style="1"/>
    <col min="7937" max="7937" width="41.8166666666667" style="1" customWidth="1"/>
    <col min="7938" max="7938" width="5.26666666666667" style="1" customWidth="1"/>
    <col min="7939" max="7940" width="21.725" style="1" customWidth="1"/>
    <col min="7941" max="7941" width="14.3666666666667" style="1" customWidth="1"/>
    <col min="7942" max="7943" width="9" style="1"/>
    <col min="7944" max="7944" width="11.3666666666667" style="1" customWidth="1"/>
    <col min="7945" max="8192" width="9" style="1"/>
    <col min="8193" max="8193" width="41.8166666666667" style="1" customWidth="1"/>
    <col min="8194" max="8194" width="5.26666666666667" style="1" customWidth="1"/>
    <col min="8195" max="8196" width="21.725" style="1" customWidth="1"/>
    <col min="8197" max="8197" width="14.3666666666667" style="1" customWidth="1"/>
    <col min="8198" max="8199" width="9" style="1"/>
    <col min="8200" max="8200" width="11.3666666666667" style="1" customWidth="1"/>
    <col min="8201" max="8448" width="9" style="1"/>
    <col min="8449" max="8449" width="41.8166666666667" style="1" customWidth="1"/>
    <col min="8450" max="8450" width="5.26666666666667" style="1" customWidth="1"/>
    <col min="8451" max="8452" width="21.725" style="1" customWidth="1"/>
    <col min="8453" max="8453" width="14.3666666666667" style="1" customWidth="1"/>
    <col min="8454" max="8455" width="9" style="1"/>
    <col min="8456" max="8456" width="11.3666666666667" style="1" customWidth="1"/>
    <col min="8457" max="8704" width="9" style="1"/>
    <col min="8705" max="8705" width="41.8166666666667" style="1" customWidth="1"/>
    <col min="8706" max="8706" width="5.26666666666667" style="1" customWidth="1"/>
    <col min="8707" max="8708" width="21.725" style="1" customWidth="1"/>
    <col min="8709" max="8709" width="14.3666666666667" style="1" customWidth="1"/>
    <col min="8710" max="8711" width="9" style="1"/>
    <col min="8712" max="8712" width="11.3666666666667" style="1" customWidth="1"/>
    <col min="8713" max="8960" width="9" style="1"/>
    <col min="8961" max="8961" width="41.8166666666667" style="1" customWidth="1"/>
    <col min="8962" max="8962" width="5.26666666666667" style="1" customWidth="1"/>
    <col min="8963" max="8964" width="21.725" style="1" customWidth="1"/>
    <col min="8965" max="8965" width="14.3666666666667" style="1" customWidth="1"/>
    <col min="8966" max="8967" width="9" style="1"/>
    <col min="8968" max="8968" width="11.3666666666667" style="1" customWidth="1"/>
    <col min="8969" max="9216" width="9" style="1"/>
    <col min="9217" max="9217" width="41.8166666666667" style="1" customWidth="1"/>
    <col min="9218" max="9218" width="5.26666666666667" style="1" customWidth="1"/>
    <col min="9219" max="9220" width="21.725" style="1" customWidth="1"/>
    <col min="9221" max="9221" width="14.3666666666667" style="1" customWidth="1"/>
    <col min="9222" max="9223" width="9" style="1"/>
    <col min="9224" max="9224" width="11.3666666666667" style="1" customWidth="1"/>
    <col min="9225" max="9472" width="9" style="1"/>
    <col min="9473" max="9473" width="41.8166666666667" style="1" customWidth="1"/>
    <col min="9474" max="9474" width="5.26666666666667" style="1" customWidth="1"/>
    <col min="9475" max="9476" width="21.725" style="1" customWidth="1"/>
    <col min="9477" max="9477" width="14.3666666666667" style="1" customWidth="1"/>
    <col min="9478" max="9479" width="9" style="1"/>
    <col min="9480" max="9480" width="11.3666666666667" style="1" customWidth="1"/>
    <col min="9481" max="9728" width="9" style="1"/>
    <col min="9729" max="9729" width="41.8166666666667" style="1" customWidth="1"/>
    <col min="9730" max="9730" width="5.26666666666667" style="1" customWidth="1"/>
    <col min="9731" max="9732" width="21.725" style="1" customWidth="1"/>
    <col min="9733" max="9733" width="14.3666666666667" style="1" customWidth="1"/>
    <col min="9734" max="9735" width="9" style="1"/>
    <col min="9736" max="9736" width="11.3666666666667" style="1" customWidth="1"/>
    <col min="9737" max="9984" width="9" style="1"/>
    <col min="9985" max="9985" width="41.8166666666667" style="1" customWidth="1"/>
    <col min="9986" max="9986" width="5.26666666666667" style="1" customWidth="1"/>
    <col min="9987" max="9988" width="21.725" style="1" customWidth="1"/>
    <col min="9989" max="9989" width="14.3666666666667" style="1" customWidth="1"/>
    <col min="9990" max="9991" width="9" style="1"/>
    <col min="9992" max="9992" width="11.3666666666667" style="1" customWidth="1"/>
    <col min="9993" max="10240" width="9" style="1"/>
    <col min="10241" max="10241" width="41.8166666666667" style="1" customWidth="1"/>
    <col min="10242" max="10242" width="5.26666666666667" style="1" customWidth="1"/>
    <col min="10243" max="10244" width="21.725" style="1" customWidth="1"/>
    <col min="10245" max="10245" width="14.3666666666667" style="1" customWidth="1"/>
    <col min="10246" max="10247" width="9" style="1"/>
    <col min="10248" max="10248" width="11.3666666666667" style="1" customWidth="1"/>
    <col min="10249" max="10496" width="9" style="1"/>
    <col min="10497" max="10497" width="41.8166666666667" style="1" customWidth="1"/>
    <col min="10498" max="10498" width="5.26666666666667" style="1" customWidth="1"/>
    <col min="10499" max="10500" width="21.725" style="1" customWidth="1"/>
    <col min="10501" max="10501" width="14.3666666666667" style="1" customWidth="1"/>
    <col min="10502" max="10503" width="9" style="1"/>
    <col min="10504" max="10504" width="11.3666666666667" style="1" customWidth="1"/>
    <col min="10505" max="10752" width="9" style="1"/>
    <col min="10753" max="10753" width="41.8166666666667" style="1" customWidth="1"/>
    <col min="10754" max="10754" width="5.26666666666667" style="1" customWidth="1"/>
    <col min="10755" max="10756" width="21.725" style="1" customWidth="1"/>
    <col min="10757" max="10757" width="14.3666666666667" style="1" customWidth="1"/>
    <col min="10758" max="10759" width="9" style="1"/>
    <col min="10760" max="10760" width="11.3666666666667" style="1" customWidth="1"/>
    <col min="10761" max="11008" width="9" style="1"/>
    <col min="11009" max="11009" width="41.8166666666667" style="1" customWidth="1"/>
    <col min="11010" max="11010" width="5.26666666666667" style="1" customWidth="1"/>
    <col min="11011" max="11012" width="21.725" style="1" customWidth="1"/>
    <col min="11013" max="11013" width="14.3666666666667" style="1" customWidth="1"/>
    <col min="11014" max="11015" width="9" style="1"/>
    <col min="11016" max="11016" width="11.3666666666667" style="1" customWidth="1"/>
    <col min="11017" max="11264" width="9" style="1"/>
    <col min="11265" max="11265" width="41.8166666666667" style="1" customWidth="1"/>
    <col min="11266" max="11266" width="5.26666666666667" style="1" customWidth="1"/>
    <col min="11267" max="11268" width="21.725" style="1" customWidth="1"/>
    <col min="11269" max="11269" width="14.3666666666667" style="1" customWidth="1"/>
    <col min="11270" max="11271" width="9" style="1"/>
    <col min="11272" max="11272" width="11.3666666666667" style="1" customWidth="1"/>
    <col min="11273" max="11520" width="9" style="1"/>
    <col min="11521" max="11521" width="41.8166666666667" style="1" customWidth="1"/>
    <col min="11522" max="11522" width="5.26666666666667" style="1" customWidth="1"/>
    <col min="11523" max="11524" width="21.725" style="1" customWidth="1"/>
    <col min="11525" max="11525" width="14.3666666666667" style="1" customWidth="1"/>
    <col min="11526" max="11527" width="9" style="1"/>
    <col min="11528" max="11528" width="11.3666666666667" style="1" customWidth="1"/>
    <col min="11529" max="11776" width="9" style="1"/>
    <col min="11777" max="11777" width="41.8166666666667" style="1" customWidth="1"/>
    <col min="11778" max="11778" width="5.26666666666667" style="1" customWidth="1"/>
    <col min="11779" max="11780" width="21.725" style="1" customWidth="1"/>
    <col min="11781" max="11781" width="14.3666666666667" style="1" customWidth="1"/>
    <col min="11782" max="11783" width="9" style="1"/>
    <col min="11784" max="11784" width="11.3666666666667" style="1" customWidth="1"/>
    <col min="11785" max="12032" width="9" style="1"/>
    <col min="12033" max="12033" width="41.8166666666667" style="1" customWidth="1"/>
    <col min="12034" max="12034" width="5.26666666666667" style="1" customWidth="1"/>
    <col min="12035" max="12036" width="21.725" style="1" customWidth="1"/>
    <col min="12037" max="12037" width="14.3666666666667" style="1" customWidth="1"/>
    <col min="12038" max="12039" width="9" style="1"/>
    <col min="12040" max="12040" width="11.3666666666667" style="1" customWidth="1"/>
    <col min="12041" max="12288" width="9" style="1"/>
    <col min="12289" max="12289" width="41.8166666666667" style="1" customWidth="1"/>
    <col min="12290" max="12290" width="5.26666666666667" style="1" customWidth="1"/>
    <col min="12291" max="12292" width="21.725" style="1" customWidth="1"/>
    <col min="12293" max="12293" width="14.3666666666667" style="1" customWidth="1"/>
    <col min="12294" max="12295" width="9" style="1"/>
    <col min="12296" max="12296" width="11.3666666666667" style="1" customWidth="1"/>
    <col min="12297" max="12544" width="9" style="1"/>
    <col min="12545" max="12545" width="41.8166666666667" style="1" customWidth="1"/>
    <col min="12546" max="12546" width="5.26666666666667" style="1" customWidth="1"/>
    <col min="12547" max="12548" width="21.725" style="1" customWidth="1"/>
    <col min="12549" max="12549" width="14.3666666666667" style="1" customWidth="1"/>
    <col min="12550" max="12551" width="9" style="1"/>
    <col min="12552" max="12552" width="11.3666666666667" style="1" customWidth="1"/>
    <col min="12553" max="12800" width="9" style="1"/>
    <col min="12801" max="12801" width="41.8166666666667" style="1" customWidth="1"/>
    <col min="12802" max="12802" width="5.26666666666667" style="1" customWidth="1"/>
    <col min="12803" max="12804" width="21.725" style="1" customWidth="1"/>
    <col min="12805" max="12805" width="14.3666666666667" style="1" customWidth="1"/>
    <col min="12806" max="12807" width="9" style="1"/>
    <col min="12808" max="12808" width="11.3666666666667" style="1" customWidth="1"/>
    <col min="12809" max="13056" width="9" style="1"/>
    <col min="13057" max="13057" width="41.8166666666667" style="1" customWidth="1"/>
    <col min="13058" max="13058" width="5.26666666666667" style="1" customWidth="1"/>
    <col min="13059" max="13060" width="21.725" style="1" customWidth="1"/>
    <col min="13061" max="13061" width="14.3666666666667" style="1" customWidth="1"/>
    <col min="13062" max="13063" width="9" style="1"/>
    <col min="13064" max="13064" width="11.3666666666667" style="1" customWidth="1"/>
    <col min="13065" max="13312" width="9" style="1"/>
    <col min="13313" max="13313" width="41.8166666666667" style="1" customWidth="1"/>
    <col min="13314" max="13314" width="5.26666666666667" style="1" customWidth="1"/>
    <col min="13315" max="13316" width="21.725" style="1" customWidth="1"/>
    <col min="13317" max="13317" width="14.3666666666667" style="1" customWidth="1"/>
    <col min="13318" max="13319" width="9" style="1"/>
    <col min="13320" max="13320" width="11.3666666666667" style="1" customWidth="1"/>
    <col min="13321" max="13568" width="9" style="1"/>
    <col min="13569" max="13569" width="41.8166666666667" style="1" customWidth="1"/>
    <col min="13570" max="13570" width="5.26666666666667" style="1" customWidth="1"/>
    <col min="13571" max="13572" width="21.725" style="1" customWidth="1"/>
    <col min="13573" max="13573" width="14.3666666666667" style="1" customWidth="1"/>
    <col min="13574" max="13575" width="9" style="1"/>
    <col min="13576" max="13576" width="11.3666666666667" style="1" customWidth="1"/>
    <col min="13577" max="13824" width="9" style="1"/>
    <col min="13825" max="13825" width="41.8166666666667" style="1" customWidth="1"/>
    <col min="13826" max="13826" width="5.26666666666667" style="1" customWidth="1"/>
    <col min="13827" max="13828" width="21.725" style="1" customWidth="1"/>
    <col min="13829" max="13829" width="14.3666666666667" style="1" customWidth="1"/>
    <col min="13830" max="13831" width="9" style="1"/>
    <col min="13832" max="13832" width="11.3666666666667" style="1" customWidth="1"/>
    <col min="13833" max="14080" width="9" style="1"/>
    <col min="14081" max="14081" width="41.8166666666667" style="1" customWidth="1"/>
    <col min="14082" max="14082" width="5.26666666666667" style="1" customWidth="1"/>
    <col min="14083" max="14084" width="21.725" style="1" customWidth="1"/>
    <col min="14085" max="14085" width="14.3666666666667" style="1" customWidth="1"/>
    <col min="14086" max="14087" width="9" style="1"/>
    <col min="14088" max="14088" width="11.3666666666667" style="1" customWidth="1"/>
    <col min="14089" max="14336" width="9" style="1"/>
    <col min="14337" max="14337" width="41.8166666666667" style="1" customWidth="1"/>
    <col min="14338" max="14338" width="5.26666666666667" style="1" customWidth="1"/>
    <col min="14339" max="14340" width="21.725" style="1" customWidth="1"/>
    <col min="14341" max="14341" width="14.3666666666667" style="1" customWidth="1"/>
    <col min="14342" max="14343" width="9" style="1"/>
    <col min="14344" max="14344" width="11.3666666666667" style="1" customWidth="1"/>
    <col min="14345" max="14592" width="9" style="1"/>
    <col min="14593" max="14593" width="41.8166666666667" style="1" customWidth="1"/>
    <col min="14594" max="14594" width="5.26666666666667" style="1" customWidth="1"/>
    <col min="14595" max="14596" width="21.725" style="1" customWidth="1"/>
    <col min="14597" max="14597" width="14.3666666666667" style="1" customWidth="1"/>
    <col min="14598" max="14599" width="9" style="1"/>
    <col min="14600" max="14600" width="11.3666666666667" style="1" customWidth="1"/>
    <col min="14601" max="14848" width="9" style="1"/>
    <col min="14849" max="14849" width="41.8166666666667" style="1" customWidth="1"/>
    <col min="14850" max="14850" width="5.26666666666667" style="1" customWidth="1"/>
    <col min="14851" max="14852" width="21.725" style="1" customWidth="1"/>
    <col min="14853" max="14853" width="14.3666666666667" style="1" customWidth="1"/>
    <col min="14854" max="14855" width="9" style="1"/>
    <col min="14856" max="14856" width="11.3666666666667" style="1" customWidth="1"/>
    <col min="14857" max="15104" width="9" style="1"/>
    <col min="15105" max="15105" width="41.8166666666667" style="1" customWidth="1"/>
    <col min="15106" max="15106" width="5.26666666666667" style="1" customWidth="1"/>
    <col min="15107" max="15108" width="21.725" style="1" customWidth="1"/>
    <col min="15109" max="15109" width="14.3666666666667" style="1" customWidth="1"/>
    <col min="15110" max="15111" width="9" style="1"/>
    <col min="15112" max="15112" width="11.3666666666667" style="1" customWidth="1"/>
    <col min="15113" max="15360" width="9" style="1"/>
    <col min="15361" max="15361" width="41.8166666666667" style="1" customWidth="1"/>
    <col min="15362" max="15362" width="5.26666666666667" style="1" customWidth="1"/>
    <col min="15363" max="15364" width="21.725" style="1" customWidth="1"/>
    <col min="15365" max="15365" width="14.3666666666667" style="1" customWidth="1"/>
    <col min="15366" max="15367" width="9" style="1"/>
    <col min="15368" max="15368" width="11.3666666666667" style="1" customWidth="1"/>
    <col min="15369" max="15616" width="9" style="1"/>
    <col min="15617" max="15617" width="41.8166666666667" style="1" customWidth="1"/>
    <col min="15618" max="15618" width="5.26666666666667" style="1" customWidth="1"/>
    <col min="15619" max="15620" width="21.725" style="1" customWidth="1"/>
    <col min="15621" max="15621" width="14.3666666666667" style="1" customWidth="1"/>
    <col min="15622" max="15623" width="9" style="1"/>
    <col min="15624" max="15624" width="11.3666666666667" style="1" customWidth="1"/>
    <col min="15625" max="15872" width="9" style="1"/>
    <col min="15873" max="15873" width="41.8166666666667" style="1" customWidth="1"/>
    <col min="15874" max="15874" width="5.26666666666667" style="1" customWidth="1"/>
    <col min="15875" max="15876" width="21.725" style="1" customWidth="1"/>
    <col min="15877" max="15877" width="14.3666666666667" style="1" customWidth="1"/>
    <col min="15878" max="15879" width="9" style="1"/>
    <col min="15880" max="15880" width="11.3666666666667" style="1" customWidth="1"/>
    <col min="15881" max="16128" width="9" style="1"/>
    <col min="16129" max="16129" width="41.8166666666667" style="1" customWidth="1"/>
    <col min="16130" max="16130" width="5.26666666666667" style="1" customWidth="1"/>
    <col min="16131" max="16132" width="21.725" style="1" customWidth="1"/>
    <col min="16133" max="16133" width="14.3666666666667" style="1" customWidth="1"/>
    <col min="16134" max="16135" width="9" style="1"/>
    <col min="16136" max="16136" width="11.3666666666667" style="1" customWidth="1"/>
    <col min="16137" max="16384" width="9" style="1"/>
  </cols>
  <sheetData>
    <row r="1" ht="25.5" spans="1:4">
      <c r="A1" s="6" t="s">
        <v>0</v>
      </c>
      <c r="B1" s="6"/>
      <c r="C1" s="6"/>
      <c r="D1" s="6"/>
    </row>
    <row r="2" ht="15.75" customHeight="1" spans="1:4">
      <c r="A2" s="146">
        <v>44926</v>
      </c>
      <c r="B2" s="147"/>
      <c r="C2" s="147"/>
      <c r="D2" s="147"/>
    </row>
    <row r="3" ht="15.75" customHeight="1" spans="1:4">
      <c r="A3" s="170"/>
      <c r="B3" s="170"/>
      <c r="C3" s="170"/>
      <c r="D3" s="171" t="s">
        <v>1</v>
      </c>
    </row>
    <row r="4" ht="15.75" customHeight="1" spans="1:4">
      <c r="A4" s="172" t="s">
        <v>2</v>
      </c>
      <c r="B4" s="172"/>
      <c r="C4" s="172"/>
      <c r="D4" s="173" t="s">
        <v>3</v>
      </c>
    </row>
    <row r="5" ht="31.5" customHeight="1" spans="1:4">
      <c r="A5" s="174" t="s">
        <v>4</v>
      </c>
      <c r="B5" s="175" t="s">
        <v>5</v>
      </c>
      <c r="C5" s="176" t="s">
        <v>6</v>
      </c>
      <c r="D5" s="177" t="s">
        <v>7</v>
      </c>
    </row>
    <row r="6" ht="21.75" customHeight="1" spans="1:4">
      <c r="A6" s="178" t="s">
        <v>8</v>
      </c>
      <c r="B6" s="179"/>
      <c r="C6" s="180"/>
      <c r="D6" s="181"/>
    </row>
    <row r="7" ht="21.75" customHeight="1" spans="1:7">
      <c r="A7" s="182" t="s">
        <v>9</v>
      </c>
      <c r="B7" s="183">
        <v>1</v>
      </c>
      <c r="C7" s="128">
        <f>[2]资产负债表!$C$7</f>
        <v>15587995.14</v>
      </c>
      <c r="D7" s="128">
        <f>[2]资产负债表!$D$7</f>
        <v>13237374.02</v>
      </c>
      <c r="E7" s="137"/>
      <c r="F7" s="122"/>
      <c r="G7" s="184"/>
    </row>
    <row r="8" ht="21.75" customHeight="1" spans="1:7">
      <c r="A8" s="182" t="s">
        <v>10</v>
      </c>
      <c r="B8" s="183">
        <v>2</v>
      </c>
      <c r="C8" s="128">
        <f>[2]资产负债表!$C$8</f>
        <v>55075597.17</v>
      </c>
      <c r="D8" s="128">
        <f>[2]资产负债表!$D$8</f>
        <v>105488342.05</v>
      </c>
      <c r="E8" s="137"/>
      <c r="F8" s="122"/>
      <c r="G8" s="184"/>
    </row>
    <row r="9" ht="21.75" customHeight="1" spans="1:7">
      <c r="A9" s="182" t="s">
        <v>11</v>
      </c>
      <c r="B9" s="183"/>
      <c r="C9" s="128"/>
      <c r="D9" s="128"/>
      <c r="E9" s="137"/>
      <c r="F9" s="122"/>
      <c r="G9" s="184"/>
    </row>
    <row r="10" ht="21.75" customHeight="1" spans="1:7">
      <c r="A10" s="182" t="s">
        <v>12</v>
      </c>
      <c r="B10" s="183"/>
      <c r="C10" s="128"/>
      <c r="D10" s="128"/>
      <c r="E10" s="137"/>
      <c r="F10" s="122"/>
      <c r="G10" s="184"/>
    </row>
    <row r="11" ht="21.75" customHeight="1" spans="1:7">
      <c r="A11" s="182" t="s">
        <v>13</v>
      </c>
      <c r="B11" s="183"/>
      <c r="C11" s="128"/>
      <c r="D11" s="128"/>
      <c r="E11" s="137"/>
      <c r="F11" s="185"/>
      <c r="G11" s="184"/>
    </row>
    <row r="12" ht="21.75" customHeight="1" spans="1:7">
      <c r="A12" s="182" t="s">
        <v>14</v>
      </c>
      <c r="B12" s="183"/>
      <c r="C12" s="128"/>
      <c r="D12" s="128"/>
      <c r="E12" s="137"/>
      <c r="F12" s="122"/>
      <c r="G12" s="184"/>
    </row>
    <row r="13" ht="21.75" customHeight="1" spans="1:7">
      <c r="A13" s="182" t="s">
        <v>15</v>
      </c>
      <c r="B13" s="183"/>
      <c r="C13" s="128"/>
      <c r="D13" s="128"/>
      <c r="E13" s="186"/>
      <c r="F13" s="122"/>
      <c r="G13" s="184"/>
    </row>
    <row r="14" ht="21.75" customHeight="1" spans="1:7">
      <c r="A14" s="182" t="s">
        <v>16</v>
      </c>
      <c r="B14" s="183"/>
      <c r="C14" s="128"/>
      <c r="D14" s="128">
        <f>[2]资产负债表!$D$13</f>
        <v>614467.57</v>
      </c>
      <c r="E14" s="137"/>
      <c r="F14" s="122"/>
      <c r="G14" s="184"/>
    </row>
    <row r="15" ht="21.75" customHeight="1" spans="1:7">
      <c r="A15" s="182" t="s">
        <v>17</v>
      </c>
      <c r="B15" s="183">
        <v>3</v>
      </c>
      <c r="C15" s="128">
        <f>[2]资产负债表!$C$15</f>
        <v>225022452.09</v>
      </c>
      <c r="D15" s="128">
        <f>[2]资产负债表!$D$15</f>
        <v>165468846.36</v>
      </c>
      <c r="E15" s="137"/>
      <c r="F15" s="122"/>
      <c r="G15" s="184"/>
    </row>
    <row r="16" ht="21.75" customHeight="1" spans="1:7">
      <c r="A16" s="182" t="s">
        <v>18</v>
      </c>
      <c r="B16" s="183"/>
      <c r="C16" s="128"/>
      <c r="D16" s="128"/>
      <c r="E16" s="137"/>
      <c r="F16" s="122"/>
      <c r="G16" s="184"/>
    </row>
    <row r="17" ht="21.75" customHeight="1" spans="1:7">
      <c r="A17" s="182" t="s">
        <v>19</v>
      </c>
      <c r="B17" s="183"/>
      <c r="C17" s="128"/>
      <c r="D17" s="128"/>
      <c r="E17" s="137"/>
      <c r="F17" s="122"/>
      <c r="G17" s="184"/>
    </row>
    <row r="18" ht="21.75" customHeight="1" spans="1:7">
      <c r="A18" s="182" t="s">
        <v>20</v>
      </c>
      <c r="B18" s="183"/>
      <c r="C18" s="128"/>
      <c r="D18" s="128"/>
      <c r="E18" s="137"/>
      <c r="F18" s="122"/>
      <c r="G18" s="184"/>
    </row>
    <row r="19" ht="21.75" customHeight="1" spans="1:7">
      <c r="A19" s="182" t="s">
        <v>21</v>
      </c>
      <c r="B19" s="183"/>
      <c r="C19" s="128"/>
      <c r="D19" s="128"/>
      <c r="E19" s="137"/>
      <c r="F19" s="122"/>
      <c r="G19" s="184"/>
    </row>
    <row r="20" ht="21.75" customHeight="1" spans="1:7">
      <c r="A20" s="182" t="s">
        <v>22</v>
      </c>
      <c r="B20" s="183"/>
      <c r="C20" s="128"/>
      <c r="D20" s="128"/>
      <c r="E20" s="137"/>
      <c r="F20" s="122"/>
      <c r="G20" s="184"/>
    </row>
    <row r="21" ht="21.75" customHeight="1" spans="1:7">
      <c r="A21" s="182" t="s">
        <v>23</v>
      </c>
      <c r="B21" s="183"/>
      <c r="C21" s="128"/>
      <c r="D21" s="128"/>
      <c r="E21" s="137"/>
      <c r="F21" s="122"/>
      <c r="G21" s="184"/>
    </row>
    <row r="22" ht="21.75" customHeight="1" spans="1:7">
      <c r="A22" s="182" t="s">
        <v>24</v>
      </c>
      <c r="B22" s="183"/>
      <c r="C22" s="128"/>
      <c r="D22" s="128"/>
      <c r="E22" s="137"/>
      <c r="F22" s="122"/>
      <c r="G22" s="184"/>
    </row>
    <row r="23" ht="21.75" customHeight="1" spans="1:7">
      <c r="A23" s="182" t="s">
        <v>25</v>
      </c>
      <c r="B23" s="183"/>
      <c r="C23" s="128"/>
      <c r="D23" s="128"/>
      <c r="E23" s="137"/>
      <c r="F23" s="122"/>
      <c r="G23" s="184"/>
    </row>
    <row r="24" ht="21.75" customHeight="1" spans="1:7">
      <c r="A24" s="182" t="s">
        <v>26</v>
      </c>
      <c r="B24" s="183"/>
      <c r="C24" s="128"/>
      <c r="D24" s="128"/>
      <c r="E24" s="137"/>
      <c r="F24" s="122"/>
      <c r="G24" s="184"/>
    </row>
    <row r="25" ht="21.75" customHeight="1" spans="1:7">
      <c r="A25" s="182" t="s">
        <v>27</v>
      </c>
      <c r="B25" s="183"/>
      <c r="C25" s="128"/>
      <c r="D25" s="128"/>
      <c r="E25" s="137"/>
      <c r="F25" s="122"/>
      <c r="G25" s="184"/>
    </row>
    <row r="26" ht="21.75" customHeight="1" spans="1:8">
      <c r="A26" s="182" t="s">
        <v>28</v>
      </c>
      <c r="B26" s="183">
        <v>4</v>
      </c>
      <c r="C26" s="128">
        <f>[2]资产负债表!$C$27</f>
        <v>517238.94</v>
      </c>
      <c r="D26" s="128">
        <f>[2]资产负债表!$D$27</f>
        <v>644974</v>
      </c>
      <c r="E26" s="137"/>
      <c r="F26"/>
      <c r="G26" s="184"/>
      <c r="H26"/>
    </row>
    <row r="27" ht="21.75" customHeight="1" spans="1:8">
      <c r="A27" s="182" t="s">
        <v>29</v>
      </c>
      <c r="B27" s="183">
        <v>5</v>
      </c>
      <c r="C27" s="128">
        <f>[2]资产负债表!$C$29</f>
        <v>2750529.03</v>
      </c>
      <c r="D27" s="128">
        <f>[2]资产负债表!$D$29</f>
        <v>1716316.72</v>
      </c>
      <c r="E27" s="187"/>
      <c r="F27" s="187"/>
      <c r="G27" s="184"/>
      <c r="H27"/>
    </row>
    <row r="28" ht="21.75" customHeight="1" spans="1:8">
      <c r="A28" s="182" t="s">
        <v>30</v>
      </c>
      <c r="B28" s="183">
        <v>6</v>
      </c>
      <c r="C28" s="128">
        <f>[2]资产负债表!$C$30</f>
        <v>402516.04</v>
      </c>
      <c r="D28" s="128">
        <f>[2]资产负债表!$D$30</f>
        <v>530817.88</v>
      </c>
      <c r="E28" s="137"/>
      <c r="F28" s="188"/>
      <c r="G28" s="184"/>
      <c r="H28"/>
    </row>
    <row r="29" ht="21.75" customHeight="1" spans="1:8">
      <c r="A29" s="182" t="s">
        <v>31</v>
      </c>
      <c r="B29" s="183"/>
      <c r="C29" s="128"/>
      <c r="D29" s="128"/>
      <c r="E29" s="137"/>
      <c r="F29"/>
      <c r="G29" s="184"/>
      <c r="H29"/>
    </row>
    <row r="30" ht="21.75" customHeight="1" spans="1:7">
      <c r="A30" s="182" t="s">
        <v>32</v>
      </c>
      <c r="B30" s="183">
        <v>7</v>
      </c>
      <c r="C30" s="128">
        <f>[2]资产负债表!$C$32</f>
        <v>904413.24</v>
      </c>
      <c r="D30" s="128">
        <f>[2]资产负债表!$D$32</f>
        <v>793635.53</v>
      </c>
      <c r="E30" s="137"/>
      <c r="F30" s="189"/>
      <c r="G30" s="184"/>
    </row>
    <row r="31" ht="21.75" customHeight="1" spans="1:7">
      <c r="A31" s="182" t="s">
        <v>33</v>
      </c>
      <c r="B31" s="183">
        <v>8</v>
      </c>
      <c r="C31" s="128">
        <f>[2]资产负债表!$C$33</f>
        <v>1506328.36</v>
      </c>
      <c r="D31" s="128">
        <f>[2]资产负债表!$D$33</f>
        <v>2064489.09</v>
      </c>
      <c r="E31" s="190"/>
      <c r="G31" s="184"/>
    </row>
    <row r="32" ht="21.75" customHeight="1" spans="1:7">
      <c r="A32" s="182"/>
      <c r="B32" s="183"/>
      <c r="C32" s="181"/>
      <c r="D32" s="181"/>
      <c r="G32" s="184"/>
    </row>
    <row r="33" ht="21.75" customHeight="1" spans="1:7">
      <c r="A33" s="182"/>
      <c r="B33" s="183"/>
      <c r="C33" s="181"/>
      <c r="D33" s="181"/>
      <c r="G33" s="184"/>
    </row>
    <row r="34" ht="21.75" customHeight="1" spans="1:7">
      <c r="A34" s="182"/>
      <c r="B34" s="183"/>
      <c r="C34" s="181"/>
      <c r="D34" s="181"/>
      <c r="G34" s="184"/>
    </row>
    <row r="35" ht="21.75" customHeight="1" spans="1:7">
      <c r="A35" s="182"/>
      <c r="B35" s="183"/>
      <c r="C35" s="181"/>
      <c r="D35" s="181"/>
      <c r="G35" s="184"/>
    </row>
    <row r="36" ht="21.75" customHeight="1" spans="1:7">
      <c r="A36" s="191" t="s">
        <v>34</v>
      </c>
      <c r="B36" s="192"/>
      <c r="C36" s="193">
        <f>SUM(C7:C35)</f>
        <v>301767070.01</v>
      </c>
      <c r="D36" s="164">
        <f>SUM(D7:D35)</f>
        <v>290559263.22</v>
      </c>
      <c r="G36" s="184"/>
    </row>
    <row r="37" ht="21.75" customHeight="1" spans="1:4">
      <c r="A37" s="194" t="s">
        <v>35</v>
      </c>
      <c r="B37" s="194"/>
      <c r="C37" s="194"/>
      <c r="D37" s="194"/>
    </row>
    <row r="38" ht="28.5" customHeight="1" spans="1:4">
      <c r="A38" s="122"/>
      <c r="B38" s="122"/>
      <c r="C38" s="122"/>
      <c r="D38" s="122"/>
    </row>
    <row r="39" ht="19.5" customHeight="1" spans="1:4">
      <c r="A39" s="147" t="s">
        <v>36</v>
      </c>
      <c r="B39" s="147"/>
      <c r="C39" s="147"/>
      <c r="D39" s="147"/>
    </row>
    <row r="41" customHeight="1" spans="3:4">
      <c r="C41" s="145"/>
      <c r="D41" s="145"/>
    </row>
    <row r="42" customHeight="1" spans="3:4">
      <c r="C42" s="145"/>
      <c r="D42" s="145"/>
    </row>
    <row r="43" customHeight="1" spans="3:4">
      <c r="C43" s="107">
        <f>C36-[2]资产负债表!$C$39</f>
        <v>0</v>
      </c>
      <c r="D43" s="107">
        <f>D36-[2]资产负债表!$D$39</f>
        <v>0</v>
      </c>
    </row>
    <row r="44" customHeight="1" spans="4:4">
      <c r="D44" s="107"/>
    </row>
  </sheetData>
  <mergeCells count="6">
    <mergeCell ref="A1:D1"/>
    <mergeCell ref="A2:D2"/>
    <mergeCell ref="A4:B4"/>
    <mergeCell ref="A37:D37"/>
    <mergeCell ref="A38:B38"/>
    <mergeCell ref="A39:D39"/>
  </mergeCells>
  <printOptions horizontalCentered="1"/>
  <pageMargins left="0.550694444444444" right="0.393055555555556" top="0.984027777777778" bottom="0.393055555555556" header="0.511805555555556" footer="0"/>
  <pageSetup paperSize="9" scale="87" orientation="portrait" errors="blank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H46"/>
  <sheetViews>
    <sheetView showZeros="0" view="pageBreakPreview" zoomScale="85" zoomScaleNormal="100" topLeftCell="A29" workbookViewId="0">
      <selection activeCell="D37" sqref="D37"/>
    </sheetView>
  </sheetViews>
  <sheetFormatPr defaultColWidth="9" defaultRowHeight="14.25" customHeight="1" outlineLevelCol="7"/>
  <cols>
    <col min="1" max="1" width="46.8166666666667" style="1" customWidth="1"/>
    <col min="2" max="2" width="6.36666666666667" style="1" customWidth="1"/>
    <col min="3" max="4" width="27.725" style="1" customWidth="1"/>
    <col min="5" max="5" width="11.3666666666667" style="43" customWidth="1"/>
    <col min="6" max="6" width="16.3666666666667" style="1" customWidth="1"/>
    <col min="7" max="7" width="24.3666666666667" style="1" customWidth="1"/>
    <col min="8" max="8" width="12.3666666666667" style="1" customWidth="1"/>
    <col min="9" max="256" width="9" style="1"/>
    <col min="257" max="257" width="41.0916666666667" style="1" customWidth="1"/>
    <col min="258" max="258" width="4.63333333333333" style="1" customWidth="1"/>
    <col min="259" max="260" width="27.725" style="1" customWidth="1"/>
    <col min="261" max="261" width="10.3666666666667" style="1" customWidth="1"/>
    <col min="262" max="262" width="9" style="1"/>
    <col min="263" max="263" width="24.3666666666667" style="1" customWidth="1"/>
    <col min="264" max="264" width="12.3666666666667" style="1" customWidth="1"/>
    <col min="265" max="512" width="9" style="1"/>
    <col min="513" max="513" width="41.0916666666667" style="1" customWidth="1"/>
    <col min="514" max="514" width="4.63333333333333" style="1" customWidth="1"/>
    <col min="515" max="516" width="27.725" style="1" customWidth="1"/>
    <col min="517" max="517" width="10.3666666666667" style="1" customWidth="1"/>
    <col min="518" max="518" width="9" style="1"/>
    <col min="519" max="519" width="24.3666666666667" style="1" customWidth="1"/>
    <col min="520" max="520" width="12.3666666666667" style="1" customWidth="1"/>
    <col min="521" max="768" width="9" style="1"/>
    <col min="769" max="769" width="41.0916666666667" style="1" customWidth="1"/>
    <col min="770" max="770" width="4.63333333333333" style="1" customWidth="1"/>
    <col min="771" max="772" width="27.725" style="1" customWidth="1"/>
    <col min="773" max="773" width="10.3666666666667" style="1" customWidth="1"/>
    <col min="774" max="774" width="9" style="1"/>
    <col min="775" max="775" width="24.3666666666667" style="1" customWidth="1"/>
    <col min="776" max="776" width="12.3666666666667" style="1" customWidth="1"/>
    <col min="777" max="1024" width="9" style="1"/>
    <col min="1025" max="1025" width="41.0916666666667" style="1" customWidth="1"/>
    <col min="1026" max="1026" width="4.63333333333333" style="1" customWidth="1"/>
    <col min="1027" max="1028" width="27.725" style="1" customWidth="1"/>
    <col min="1029" max="1029" width="10.3666666666667" style="1" customWidth="1"/>
    <col min="1030" max="1030" width="9" style="1"/>
    <col min="1031" max="1031" width="24.3666666666667" style="1" customWidth="1"/>
    <col min="1032" max="1032" width="12.3666666666667" style="1" customWidth="1"/>
    <col min="1033" max="1280" width="9" style="1"/>
    <col min="1281" max="1281" width="41.0916666666667" style="1" customWidth="1"/>
    <col min="1282" max="1282" width="4.63333333333333" style="1" customWidth="1"/>
    <col min="1283" max="1284" width="27.725" style="1" customWidth="1"/>
    <col min="1285" max="1285" width="10.3666666666667" style="1" customWidth="1"/>
    <col min="1286" max="1286" width="9" style="1"/>
    <col min="1287" max="1287" width="24.3666666666667" style="1" customWidth="1"/>
    <col min="1288" max="1288" width="12.3666666666667" style="1" customWidth="1"/>
    <col min="1289" max="1536" width="9" style="1"/>
    <col min="1537" max="1537" width="41.0916666666667" style="1" customWidth="1"/>
    <col min="1538" max="1538" width="4.63333333333333" style="1" customWidth="1"/>
    <col min="1539" max="1540" width="27.725" style="1" customWidth="1"/>
    <col min="1541" max="1541" width="10.3666666666667" style="1" customWidth="1"/>
    <col min="1542" max="1542" width="9" style="1"/>
    <col min="1543" max="1543" width="24.3666666666667" style="1" customWidth="1"/>
    <col min="1544" max="1544" width="12.3666666666667" style="1" customWidth="1"/>
    <col min="1545" max="1792" width="9" style="1"/>
    <col min="1793" max="1793" width="41.0916666666667" style="1" customWidth="1"/>
    <col min="1794" max="1794" width="4.63333333333333" style="1" customWidth="1"/>
    <col min="1795" max="1796" width="27.725" style="1" customWidth="1"/>
    <col min="1797" max="1797" width="10.3666666666667" style="1" customWidth="1"/>
    <col min="1798" max="1798" width="9" style="1"/>
    <col min="1799" max="1799" width="24.3666666666667" style="1" customWidth="1"/>
    <col min="1800" max="1800" width="12.3666666666667" style="1" customWidth="1"/>
    <col min="1801" max="2048" width="9" style="1"/>
    <col min="2049" max="2049" width="41.0916666666667" style="1" customWidth="1"/>
    <col min="2050" max="2050" width="4.63333333333333" style="1" customWidth="1"/>
    <col min="2051" max="2052" width="27.725" style="1" customWidth="1"/>
    <col min="2053" max="2053" width="10.3666666666667" style="1" customWidth="1"/>
    <col min="2054" max="2054" width="9" style="1"/>
    <col min="2055" max="2055" width="24.3666666666667" style="1" customWidth="1"/>
    <col min="2056" max="2056" width="12.3666666666667" style="1" customWidth="1"/>
    <col min="2057" max="2304" width="9" style="1"/>
    <col min="2305" max="2305" width="41.0916666666667" style="1" customWidth="1"/>
    <col min="2306" max="2306" width="4.63333333333333" style="1" customWidth="1"/>
    <col min="2307" max="2308" width="27.725" style="1" customWidth="1"/>
    <col min="2309" max="2309" width="10.3666666666667" style="1" customWidth="1"/>
    <col min="2310" max="2310" width="9" style="1"/>
    <col min="2311" max="2311" width="24.3666666666667" style="1" customWidth="1"/>
    <col min="2312" max="2312" width="12.3666666666667" style="1" customWidth="1"/>
    <col min="2313" max="2560" width="9" style="1"/>
    <col min="2561" max="2561" width="41.0916666666667" style="1" customWidth="1"/>
    <col min="2562" max="2562" width="4.63333333333333" style="1" customWidth="1"/>
    <col min="2563" max="2564" width="27.725" style="1" customWidth="1"/>
    <col min="2565" max="2565" width="10.3666666666667" style="1" customWidth="1"/>
    <col min="2566" max="2566" width="9" style="1"/>
    <col min="2567" max="2567" width="24.3666666666667" style="1" customWidth="1"/>
    <col min="2568" max="2568" width="12.3666666666667" style="1" customWidth="1"/>
    <col min="2569" max="2816" width="9" style="1"/>
    <col min="2817" max="2817" width="41.0916666666667" style="1" customWidth="1"/>
    <col min="2818" max="2818" width="4.63333333333333" style="1" customWidth="1"/>
    <col min="2819" max="2820" width="27.725" style="1" customWidth="1"/>
    <col min="2821" max="2821" width="10.3666666666667" style="1" customWidth="1"/>
    <col min="2822" max="2822" width="9" style="1"/>
    <col min="2823" max="2823" width="24.3666666666667" style="1" customWidth="1"/>
    <col min="2824" max="2824" width="12.3666666666667" style="1" customWidth="1"/>
    <col min="2825" max="3072" width="9" style="1"/>
    <col min="3073" max="3073" width="41.0916666666667" style="1" customWidth="1"/>
    <col min="3074" max="3074" width="4.63333333333333" style="1" customWidth="1"/>
    <col min="3075" max="3076" width="27.725" style="1" customWidth="1"/>
    <col min="3077" max="3077" width="10.3666666666667" style="1" customWidth="1"/>
    <col min="3078" max="3078" width="9" style="1"/>
    <col min="3079" max="3079" width="24.3666666666667" style="1" customWidth="1"/>
    <col min="3080" max="3080" width="12.3666666666667" style="1" customWidth="1"/>
    <col min="3081" max="3328" width="9" style="1"/>
    <col min="3329" max="3329" width="41.0916666666667" style="1" customWidth="1"/>
    <col min="3330" max="3330" width="4.63333333333333" style="1" customWidth="1"/>
    <col min="3331" max="3332" width="27.725" style="1" customWidth="1"/>
    <col min="3333" max="3333" width="10.3666666666667" style="1" customWidth="1"/>
    <col min="3334" max="3334" width="9" style="1"/>
    <col min="3335" max="3335" width="24.3666666666667" style="1" customWidth="1"/>
    <col min="3336" max="3336" width="12.3666666666667" style="1" customWidth="1"/>
    <col min="3337" max="3584" width="9" style="1"/>
    <col min="3585" max="3585" width="41.0916666666667" style="1" customWidth="1"/>
    <col min="3586" max="3586" width="4.63333333333333" style="1" customWidth="1"/>
    <col min="3587" max="3588" width="27.725" style="1" customWidth="1"/>
    <col min="3589" max="3589" width="10.3666666666667" style="1" customWidth="1"/>
    <col min="3590" max="3590" width="9" style="1"/>
    <col min="3591" max="3591" width="24.3666666666667" style="1" customWidth="1"/>
    <col min="3592" max="3592" width="12.3666666666667" style="1" customWidth="1"/>
    <col min="3593" max="3840" width="9" style="1"/>
    <col min="3841" max="3841" width="41.0916666666667" style="1" customWidth="1"/>
    <col min="3842" max="3842" width="4.63333333333333" style="1" customWidth="1"/>
    <col min="3843" max="3844" width="27.725" style="1" customWidth="1"/>
    <col min="3845" max="3845" width="10.3666666666667" style="1" customWidth="1"/>
    <col min="3846" max="3846" width="9" style="1"/>
    <col min="3847" max="3847" width="24.3666666666667" style="1" customWidth="1"/>
    <col min="3848" max="3848" width="12.3666666666667" style="1" customWidth="1"/>
    <col min="3849" max="4096" width="9" style="1"/>
    <col min="4097" max="4097" width="41.0916666666667" style="1" customWidth="1"/>
    <col min="4098" max="4098" width="4.63333333333333" style="1" customWidth="1"/>
    <col min="4099" max="4100" width="27.725" style="1" customWidth="1"/>
    <col min="4101" max="4101" width="10.3666666666667" style="1" customWidth="1"/>
    <col min="4102" max="4102" width="9" style="1"/>
    <col min="4103" max="4103" width="24.3666666666667" style="1" customWidth="1"/>
    <col min="4104" max="4104" width="12.3666666666667" style="1" customWidth="1"/>
    <col min="4105" max="4352" width="9" style="1"/>
    <col min="4353" max="4353" width="41.0916666666667" style="1" customWidth="1"/>
    <col min="4354" max="4354" width="4.63333333333333" style="1" customWidth="1"/>
    <col min="4355" max="4356" width="27.725" style="1" customWidth="1"/>
    <col min="4357" max="4357" width="10.3666666666667" style="1" customWidth="1"/>
    <col min="4358" max="4358" width="9" style="1"/>
    <col min="4359" max="4359" width="24.3666666666667" style="1" customWidth="1"/>
    <col min="4360" max="4360" width="12.3666666666667" style="1" customWidth="1"/>
    <col min="4361" max="4608" width="9" style="1"/>
    <col min="4609" max="4609" width="41.0916666666667" style="1" customWidth="1"/>
    <col min="4610" max="4610" width="4.63333333333333" style="1" customWidth="1"/>
    <col min="4611" max="4612" width="27.725" style="1" customWidth="1"/>
    <col min="4613" max="4613" width="10.3666666666667" style="1" customWidth="1"/>
    <col min="4614" max="4614" width="9" style="1"/>
    <col min="4615" max="4615" width="24.3666666666667" style="1" customWidth="1"/>
    <col min="4616" max="4616" width="12.3666666666667" style="1" customWidth="1"/>
    <col min="4617" max="4864" width="9" style="1"/>
    <col min="4865" max="4865" width="41.0916666666667" style="1" customWidth="1"/>
    <col min="4866" max="4866" width="4.63333333333333" style="1" customWidth="1"/>
    <col min="4867" max="4868" width="27.725" style="1" customWidth="1"/>
    <col min="4869" max="4869" width="10.3666666666667" style="1" customWidth="1"/>
    <col min="4870" max="4870" width="9" style="1"/>
    <col min="4871" max="4871" width="24.3666666666667" style="1" customWidth="1"/>
    <col min="4872" max="4872" width="12.3666666666667" style="1" customWidth="1"/>
    <col min="4873" max="5120" width="9" style="1"/>
    <col min="5121" max="5121" width="41.0916666666667" style="1" customWidth="1"/>
    <col min="5122" max="5122" width="4.63333333333333" style="1" customWidth="1"/>
    <col min="5123" max="5124" width="27.725" style="1" customWidth="1"/>
    <col min="5125" max="5125" width="10.3666666666667" style="1" customWidth="1"/>
    <col min="5126" max="5126" width="9" style="1"/>
    <col min="5127" max="5127" width="24.3666666666667" style="1" customWidth="1"/>
    <col min="5128" max="5128" width="12.3666666666667" style="1" customWidth="1"/>
    <col min="5129" max="5376" width="9" style="1"/>
    <col min="5377" max="5377" width="41.0916666666667" style="1" customWidth="1"/>
    <col min="5378" max="5378" width="4.63333333333333" style="1" customWidth="1"/>
    <col min="5379" max="5380" width="27.725" style="1" customWidth="1"/>
    <col min="5381" max="5381" width="10.3666666666667" style="1" customWidth="1"/>
    <col min="5382" max="5382" width="9" style="1"/>
    <col min="5383" max="5383" width="24.3666666666667" style="1" customWidth="1"/>
    <col min="5384" max="5384" width="12.3666666666667" style="1" customWidth="1"/>
    <col min="5385" max="5632" width="9" style="1"/>
    <col min="5633" max="5633" width="41.0916666666667" style="1" customWidth="1"/>
    <col min="5634" max="5634" width="4.63333333333333" style="1" customWidth="1"/>
    <col min="5635" max="5636" width="27.725" style="1" customWidth="1"/>
    <col min="5637" max="5637" width="10.3666666666667" style="1" customWidth="1"/>
    <col min="5638" max="5638" width="9" style="1"/>
    <col min="5639" max="5639" width="24.3666666666667" style="1" customWidth="1"/>
    <col min="5640" max="5640" width="12.3666666666667" style="1" customWidth="1"/>
    <col min="5641" max="5888" width="9" style="1"/>
    <col min="5889" max="5889" width="41.0916666666667" style="1" customWidth="1"/>
    <col min="5890" max="5890" width="4.63333333333333" style="1" customWidth="1"/>
    <col min="5891" max="5892" width="27.725" style="1" customWidth="1"/>
    <col min="5893" max="5893" width="10.3666666666667" style="1" customWidth="1"/>
    <col min="5894" max="5894" width="9" style="1"/>
    <col min="5895" max="5895" width="24.3666666666667" style="1" customWidth="1"/>
    <col min="5896" max="5896" width="12.3666666666667" style="1" customWidth="1"/>
    <col min="5897" max="6144" width="9" style="1"/>
    <col min="6145" max="6145" width="41.0916666666667" style="1" customWidth="1"/>
    <col min="6146" max="6146" width="4.63333333333333" style="1" customWidth="1"/>
    <col min="6147" max="6148" width="27.725" style="1" customWidth="1"/>
    <col min="6149" max="6149" width="10.3666666666667" style="1" customWidth="1"/>
    <col min="6150" max="6150" width="9" style="1"/>
    <col min="6151" max="6151" width="24.3666666666667" style="1" customWidth="1"/>
    <col min="6152" max="6152" width="12.3666666666667" style="1" customWidth="1"/>
    <col min="6153" max="6400" width="9" style="1"/>
    <col min="6401" max="6401" width="41.0916666666667" style="1" customWidth="1"/>
    <col min="6402" max="6402" width="4.63333333333333" style="1" customWidth="1"/>
    <col min="6403" max="6404" width="27.725" style="1" customWidth="1"/>
    <col min="6405" max="6405" width="10.3666666666667" style="1" customWidth="1"/>
    <col min="6406" max="6406" width="9" style="1"/>
    <col min="6407" max="6407" width="24.3666666666667" style="1" customWidth="1"/>
    <col min="6408" max="6408" width="12.3666666666667" style="1" customWidth="1"/>
    <col min="6409" max="6656" width="9" style="1"/>
    <col min="6657" max="6657" width="41.0916666666667" style="1" customWidth="1"/>
    <col min="6658" max="6658" width="4.63333333333333" style="1" customWidth="1"/>
    <col min="6659" max="6660" width="27.725" style="1" customWidth="1"/>
    <col min="6661" max="6661" width="10.3666666666667" style="1" customWidth="1"/>
    <col min="6662" max="6662" width="9" style="1"/>
    <col min="6663" max="6663" width="24.3666666666667" style="1" customWidth="1"/>
    <col min="6664" max="6664" width="12.3666666666667" style="1" customWidth="1"/>
    <col min="6665" max="6912" width="9" style="1"/>
    <col min="6913" max="6913" width="41.0916666666667" style="1" customWidth="1"/>
    <col min="6914" max="6914" width="4.63333333333333" style="1" customWidth="1"/>
    <col min="6915" max="6916" width="27.725" style="1" customWidth="1"/>
    <col min="6917" max="6917" width="10.3666666666667" style="1" customWidth="1"/>
    <col min="6918" max="6918" width="9" style="1"/>
    <col min="6919" max="6919" width="24.3666666666667" style="1" customWidth="1"/>
    <col min="6920" max="6920" width="12.3666666666667" style="1" customWidth="1"/>
    <col min="6921" max="7168" width="9" style="1"/>
    <col min="7169" max="7169" width="41.0916666666667" style="1" customWidth="1"/>
    <col min="7170" max="7170" width="4.63333333333333" style="1" customWidth="1"/>
    <col min="7171" max="7172" width="27.725" style="1" customWidth="1"/>
    <col min="7173" max="7173" width="10.3666666666667" style="1" customWidth="1"/>
    <col min="7174" max="7174" width="9" style="1"/>
    <col min="7175" max="7175" width="24.3666666666667" style="1" customWidth="1"/>
    <col min="7176" max="7176" width="12.3666666666667" style="1" customWidth="1"/>
    <col min="7177" max="7424" width="9" style="1"/>
    <col min="7425" max="7425" width="41.0916666666667" style="1" customWidth="1"/>
    <col min="7426" max="7426" width="4.63333333333333" style="1" customWidth="1"/>
    <col min="7427" max="7428" width="27.725" style="1" customWidth="1"/>
    <col min="7429" max="7429" width="10.3666666666667" style="1" customWidth="1"/>
    <col min="7430" max="7430" width="9" style="1"/>
    <col min="7431" max="7431" width="24.3666666666667" style="1" customWidth="1"/>
    <col min="7432" max="7432" width="12.3666666666667" style="1" customWidth="1"/>
    <col min="7433" max="7680" width="9" style="1"/>
    <col min="7681" max="7681" width="41.0916666666667" style="1" customWidth="1"/>
    <col min="7682" max="7682" width="4.63333333333333" style="1" customWidth="1"/>
    <col min="7683" max="7684" width="27.725" style="1" customWidth="1"/>
    <col min="7685" max="7685" width="10.3666666666667" style="1" customWidth="1"/>
    <col min="7686" max="7686" width="9" style="1"/>
    <col min="7687" max="7687" width="24.3666666666667" style="1" customWidth="1"/>
    <col min="7688" max="7688" width="12.3666666666667" style="1" customWidth="1"/>
    <col min="7689" max="7936" width="9" style="1"/>
    <col min="7937" max="7937" width="41.0916666666667" style="1" customWidth="1"/>
    <col min="7938" max="7938" width="4.63333333333333" style="1" customWidth="1"/>
    <col min="7939" max="7940" width="27.725" style="1" customWidth="1"/>
    <col min="7941" max="7941" width="10.3666666666667" style="1" customWidth="1"/>
    <col min="7942" max="7942" width="9" style="1"/>
    <col min="7943" max="7943" width="24.3666666666667" style="1" customWidth="1"/>
    <col min="7944" max="7944" width="12.3666666666667" style="1" customWidth="1"/>
    <col min="7945" max="8192" width="9" style="1"/>
    <col min="8193" max="8193" width="41.0916666666667" style="1" customWidth="1"/>
    <col min="8194" max="8194" width="4.63333333333333" style="1" customWidth="1"/>
    <col min="8195" max="8196" width="27.725" style="1" customWidth="1"/>
    <col min="8197" max="8197" width="10.3666666666667" style="1" customWidth="1"/>
    <col min="8198" max="8198" width="9" style="1"/>
    <col min="8199" max="8199" width="24.3666666666667" style="1" customWidth="1"/>
    <col min="8200" max="8200" width="12.3666666666667" style="1" customWidth="1"/>
    <col min="8201" max="8448" width="9" style="1"/>
    <col min="8449" max="8449" width="41.0916666666667" style="1" customWidth="1"/>
    <col min="8450" max="8450" width="4.63333333333333" style="1" customWidth="1"/>
    <col min="8451" max="8452" width="27.725" style="1" customWidth="1"/>
    <col min="8453" max="8453" width="10.3666666666667" style="1" customWidth="1"/>
    <col min="8454" max="8454" width="9" style="1"/>
    <col min="8455" max="8455" width="24.3666666666667" style="1" customWidth="1"/>
    <col min="8456" max="8456" width="12.3666666666667" style="1" customWidth="1"/>
    <col min="8457" max="8704" width="9" style="1"/>
    <col min="8705" max="8705" width="41.0916666666667" style="1" customWidth="1"/>
    <col min="8706" max="8706" width="4.63333333333333" style="1" customWidth="1"/>
    <col min="8707" max="8708" width="27.725" style="1" customWidth="1"/>
    <col min="8709" max="8709" width="10.3666666666667" style="1" customWidth="1"/>
    <col min="8710" max="8710" width="9" style="1"/>
    <col min="8711" max="8711" width="24.3666666666667" style="1" customWidth="1"/>
    <col min="8712" max="8712" width="12.3666666666667" style="1" customWidth="1"/>
    <col min="8713" max="8960" width="9" style="1"/>
    <col min="8961" max="8961" width="41.0916666666667" style="1" customWidth="1"/>
    <col min="8962" max="8962" width="4.63333333333333" style="1" customWidth="1"/>
    <col min="8963" max="8964" width="27.725" style="1" customWidth="1"/>
    <col min="8965" max="8965" width="10.3666666666667" style="1" customWidth="1"/>
    <col min="8966" max="8966" width="9" style="1"/>
    <col min="8967" max="8967" width="24.3666666666667" style="1" customWidth="1"/>
    <col min="8968" max="8968" width="12.3666666666667" style="1" customWidth="1"/>
    <col min="8969" max="9216" width="9" style="1"/>
    <col min="9217" max="9217" width="41.0916666666667" style="1" customWidth="1"/>
    <col min="9218" max="9218" width="4.63333333333333" style="1" customWidth="1"/>
    <col min="9219" max="9220" width="27.725" style="1" customWidth="1"/>
    <col min="9221" max="9221" width="10.3666666666667" style="1" customWidth="1"/>
    <col min="9222" max="9222" width="9" style="1"/>
    <col min="9223" max="9223" width="24.3666666666667" style="1" customWidth="1"/>
    <col min="9224" max="9224" width="12.3666666666667" style="1" customWidth="1"/>
    <col min="9225" max="9472" width="9" style="1"/>
    <col min="9473" max="9473" width="41.0916666666667" style="1" customWidth="1"/>
    <col min="9474" max="9474" width="4.63333333333333" style="1" customWidth="1"/>
    <col min="9475" max="9476" width="27.725" style="1" customWidth="1"/>
    <col min="9477" max="9477" width="10.3666666666667" style="1" customWidth="1"/>
    <col min="9478" max="9478" width="9" style="1"/>
    <col min="9479" max="9479" width="24.3666666666667" style="1" customWidth="1"/>
    <col min="9480" max="9480" width="12.3666666666667" style="1" customWidth="1"/>
    <col min="9481" max="9728" width="9" style="1"/>
    <col min="9729" max="9729" width="41.0916666666667" style="1" customWidth="1"/>
    <col min="9730" max="9730" width="4.63333333333333" style="1" customWidth="1"/>
    <col min="9731" max="9732" width="27.725" style="1" customWidth="1"/>
    <col min="9733" max="9733" width="10.3666666666667" style="1" customWidth="1"/>
    <col min="9734" max="9734" width="9" style="1"/>
    <col min="9735" max="9735" width="24.3666666666667" style="1" customWidth="1"/>
    <col min="9736" max="9736" width="12.3666666666667" style="1" customWidth="1"/>
    <col min="9737" max="9984" width="9" style="1"/>
    <col min="9985" max="9985" width="41.0916666666667" style="1" customWidth="1"/>
    <col min="9986" max="9986" width="4.63333333333333" style="1" customWidth="1"/>
    <col min="9987" max="9988" width="27.725" style="1" customWidth="1"/>
    <col min="9989" max="9989" width="10.3666666666667" style="1" customWidth="1"/>
    <col min="9990" max="9990" width="9" style="1"/>
    <col min="9991" max="9991" width="24.3666666666667" style="1" customWidth="1"/>
    <col min="9992" max="9992" width="12.3666666666667" style="1" customWidth="1"/>
    <col min="9993" max="10240" width="9" style="1"/>
    <col min="10241" max="10241" width="41.0916666666667" style="1" customWidth="1"/>
    <col min="10242" max="10242" width="4.63333333333333" style="1" customWidth="1"/>
    <col min="10243" max="10244" width="27.725" style="1" customWidth="1"/>
    <col min="10245" max="10245" width="10.3666666666667" style="1" customWidth="1"/>
    <col min="10246" max="10246" width="9" style="1"/>
    <col min="10247" max="10247" width="24.3666666666667" style="1" customWidth="1"/>
    <col min="10248" max="10248" width="12.3666666666667" style="1" customWidth="1"/>
    <col min="10249" max="10496" width="9" style="1"/>
    <col min="10497" max="10497" width="41.0916666666667" style="1" customWidth="1"/>
    <col min="10498" max="10498" width="4.63333333333333" style="1" customWidth="1"/>
    <col min="10499" max="10500" width="27.725" style="1" customWidth="1"/>
    <col min="10501" max="10501" width="10.3666666666667" style="1" customWidth="1"/>
    <col min="10502" max="10502" width="9" style="1"/>
    <col min="10503" max="10503" width="24.3666666666667" style="1" customWidth="1"/>
    <col min="10504" max="10504" width="12.3666666666667" style="1" customWidth="1"/>
    <col min="10505" max="10752" width="9" style="1"/>
    <col min="10753" max="10753" width="41.0916666666667" style="1" customWidth="1"/>
    <col min="10754" max="10754" width="4.63333333333333" style="1" customWidth="1"/>
    <col min="10755" max="10756" width="27.725" style="1" customWidth="1"/>
    <col min="10757" max="10757" width="10.3666666666667" style="1" customWidth="1"/>
    <col min="10758" max="10758" width="9" style="1"/>
    <col min="10759" max="10759" width="24.3666666666667" style="1" customWidth="1"/>
    <col min="10760" max="10760" width="12.3666666666667" style="1" customWidth="1"/>
    <col min="10761" max="11008" width="9" style="1"/>
    <col min="11009" max="11009" width="41.0916666666667" style="1" customWidth="1"/>
    <col min="11010" max="11010" width="4.63333333333333" style="1" customWidth="1"/>
    <col min="11011" max="11012" width="27.725" style="1" customWidth="1"/>
    <col min="11013" max="11013" width="10.3666666666667" style="1" customWidth="1"/>
    <col min="11014" max="11014" width="9" style="1"/>
    <col min="11015" max="11015" width="24.3666666666667" style="1" customWidth="1"/>
    <col min="11016" max="11016" width="12.3666666666667" style="1" customWidth="1"/>
    <col min="11017" max="11264" width="9" style="1"/>
    <col min="11265" max="11265" width="41.0916666666667" style="1" customWidth="1"/>
    <col min="11266" max="11266" width="4.63333333333333" style="1" customWidth="1"/>
    <col min="11267" max="11268" width="27.725" style="1" customWidth="1"/>
    <col min="11269" max="11269" width="10.3666666666667" style="1" customWidth="1"/>
    <col min="11270" max="11270" width="9" style="1"/>
    <col min="11271" max="11271" width="24.3666666666667" style="1" customWidth="1"/>
    <col min="11272" max="11272" width="12.3666666666667" style="1" customWidth="1"/>
    <col min="11273" max="11520" width="9" style="1"/>
    <col min="11521" max="11521" width="41.0916666666667" style="1" customWidth="1"/>
    <col min="11522" max="11522" width="4.63333333333333" style="1" customWidth="1"/>
    <col min="11523" max="11524" width="27.725" style="1" customWidth="1"/>
    <col min="11525" max="11525" width="10.3666666666667" style="1" customWidth="1"/>
    <col min="11526" max="11526" width="9" style="1"/>
    <col min="11527" max="11527" width="24.3666666666667" style="1" customWidth="1"/>
    <col min="11528" max="11528" width="12.3666666666667" style="1" customWidth="1"/>
    <col min="11529" max="11776" width="9" style="1"/>
    <col min="11777" max="11777" width="41.0916666666667" style="1" customWidth="1"/>
    <col min="11778" max="11778" width="4.63333333333333" style="1" customWidth="1"/>
    <col min="11779" max="11780" width="27.725" style="1" customWidth="1"/>
    <col min="11781" max="11781" width="10.3666666666667" style="1" customWidth="1"/>
    <col min="11782" max="11782" width="9" style="1"/>
    <col min="11783" max="11783" width="24.3666666666667" style="1" customWidth="1"/>
    <col min="11784" max="11784" width="12.3666666666667" style="1" customWidth="1"/>
    <col min="11785" max="12032" width="9" style="1"/>
    <col min="12033" max="12033" width="41.0916666666667" style="1" customWidth="1"/>
    <col min="12034" max="12034" width="4.63333333333333" style="1" customWidth="1"/>
    <col min="12035" max="12036" width="27.725" style="1" customWidth="1"/>
    <col min="12037" max="12037" width="10.3666666666667" style="1" customWidth="1"/>
    <col min="12038" max="12038" width="9" style="1"/>
    <col min="12039" max="12039" width="24.3666666666667" style="1" customWidth="1"/>
    <col min="12040" max="12040" width="12.3666666666667" style="1" customWidth="1"/>
    <col min="12041" max="12288" width="9" style="1"/>
    <col min="12289" max="12289" width="41.0916666666667" style="1" customWidth="1"/>
    <col min="12290" max="12290" width="4.63333333333333" style="1" customWidth="1"/>
    <col min="12291" max="12292" width="27.725" style="1" customWidth="1"/>
    <col min="12293" max="12293" width="10.3666666666667" style="1" customWidth="1"/>
    <col min="12294" max="12294" width="9" style="1"/>
    <col min="12295" max="12295" width="24.3666666666667" style="1" customWidth="1"/>
    <col min="12296" max="12296" width="12.3666666666667" style="1" customWidth="1"/>
    <col min="12297" max="12544" width="9" style="1"/>
    <col min="12545" max="12545" width="41.0916666666667" style="1" customWidth="1"/>
    <col min="12546" max="12546" width="4.63333333333333" style="1" customWidth="1"/>
    <col min="12547" max="12548" width="27.725" style="1" customWidth="1"/>
    <col min="12549" max="12549" width="10.3666666666667" style="1" customWidth="1"/>
    <col min="12550" max="12550" width="9" style="1"/>
    <col min="12551" max="12551" width="24.3666666666667" style="1" customWidth="1"/>
    <col min="12552" max="12552" width="12.3666666666667" style="1" customWidth="1"/>
    <col min="12553" max="12800" width="9" style="1"/>
    <col min="12801" max="12801" width="41.0916666666667" style="1" customWidth="1"/>
    <col min="12802" max="12802" width="4.63333333333333" style="1" customWidth="1"/>
    <col min="12803" max="12804" width="27.725" style="1" customWidth="1"/>
    <col min="12805" max="12805" width="10.3666666666667" style="1" customWidth="1"/>
    <col min="12806" max="12806" width="9" style="1"/>
    <col min="12807" max="12807" width="24.3666666666667" style="1" customWidth="1"/>
    <col min="12808" max="12808" width="12.3666666666667" style="1" customWidth="1"/>
    <col min="12809" max="13056" width="9" style="1"/>
    <col min="13057" max="13057" width="41.0916666666667" style="1" customWidth="1"/>
    <col min="13058" max="13058" width="4.63333333333333" style="1" customWidth="1"/>
    <col min="13059" max="13060" width="27.725" style="1" customWidth="1"/>
    <col min="13061" max="13061" width="10.3666666666667" style="1" customWidth="1"/>
    <col min="13062" max="13062" width="9" style="1"/>
    <col min="13063" max="13063" width="24.3666666666667" style="1" customWidth="1"/>
    <col min="13064" max="13064" width="12.3666666666667" style="1" customWidth="1"/>
    <col min="13065" max="13312" width="9" style="1"/>
    <col min="13313" max="13313" width="41.0916666666667" style="1" customWidth="1"/>
    <col min="13314" max="13314" width="4.63333333333333" style="1" customWidth="1"/>
    <col min="13315" max="13316" width="27.725" style="1" customWidth="1"/>
    <col min="13317" max="13317" width="10.3666666666667" style="1" customWidth="1"/>
    <col min="13318" max="13318" width="9" style="1"/>
    <col min="13319" max="13319" width="24.3666666666667" style="1" customWidth="1"/>
    <col min="13320" max="13320" width="12.3666666666667" style="1" customWidth="1"/>
    <col min="13321" max="13568" width="9" style="1"/>
    <col min="13569" max="13569" width="41.0916666666667" style="1" customWidth="1"/>
    <col min="13570" max="13570" width="4.63333333333333" style="1" customWidth="1"/>
    <col min="13571" max="13572" width="27.725" style="1" customWidth="1"/>
    <col min="13573" max="13573" width="10.3666666666667" style="1" customWidth="1"/>
    <col min="13574" max="13574" width="9" style="1"/>
    <col min="13575" max="13575" width="24.3666666666667" style="1" customWidth="1"/>
    <col min="13576" max="13576" width="12.3666666666667" style="1" customWidth="1"/>
    <col min="13577" max="13824" width="9" style="1"/>
    <col min="13825" max="13825" width="41.0916666666667" style="1" customWidth="1"/>
    <col min="13826" max="13826" width="4.63333333333333" style="1" customWidth="1"/>
    <col min="13827" max="13828" width="27.725" style="1" customWidth="1"/>
    <col min="13829" max="13829" width="10.3666666666667" style="1" customWidth="1"/>
    <col min="13830" max="13830" width="9" style="1"/>
    <col min="13831" max="13831" width="24.3666666666667" style="1" customWidth="1"/>
    <col min="13832" max="13832" width="12.3666666666667" style="1" customWidth="1"/>
    <col min="13833" max="14080" width="9" style="1"/>
    <col min="14081" max="14081" width="41.0916666666667" style="1" customWidth="1"/>
    <col min="14082" max="14082" width="4.63333333333333" style="1" customWidth="1"/>
    <col min="14083" max="14084" width="27.725" style="1" customWidth="1"/>
    <col min="14085" max="14085" width="10.3666666666667" style="1" customWidth="1"/>
    <col min="14086" max="14086" width="9" style="1"/>
    <col min="14087" max="14087" width="24.3666666666667" style="1" customWidth="1"/>
    <col min="14088" max="14088" width="12.3666666666667" style="1" customWidth="1"/>
    <col min="14089" max="14336" width="9" style="1"/>
    <col min="14337" max="14337" width="41.0916666666667" style="1" customWidth="1"/>
    <col min="14338" max="14338" width="4.63333333333333" style="1" customWidth="1"/>
    <col min="14339" max="14340" width="27.725" style="1" customWidth="1"/>
    <col min="14341" max="14341" width="10.3666666666667" style="1" customWidth="1"/>
    <col min="14342" max="14342" width="9" style="1"/>
    <col min="14343" max="14343" width="24.3666666666667" style="1" customWidth="1"/>
    <col min="14344" max="14344" width="12.3666666666667" style="1" customWidth="1"/>
    <col min="14345" max="14592" width="9" style="1"/>
    <col min="14593" max="14593" width="41.0916666666667" style="1" customWidth="1"/>
    <col min="14594" max="14594" width="4.63333333333333" style="1" customWidth="1"/>
    <col min="14595" max="14596" width="27.725" style="1" customWidth="1"/>
    <col min="14597" max="14597" width="10.3666666666667" style="1" customWidth="1"/>
    <col min="14598" max="14598" width="9" style="1"/>
    <col min="14599" max="14599" width="24.3666666666667" style="1" customWidth="1"/>
    <col min="14600" max="14600" width="12.3666666666667" style="1" customWidth="1"/>
    <col min="14601" max="14848" width="9" style="1"/>
    <col min="14849" max="14849" width="41.0916666666667" style="1" customWidth="1"/>
    <col min="14850" max="14850" width="4.63333333333333" style="1" customWidth="1"/>
    <col min="14851" max="14852" width="27.725" style="1" customWidth="1"/>
    <col min="14853" max="14853" width="10.3666666666667" style="1" customWidth="1"/>
    <col min="14854" max="14854" width="9" style="1"/>
    <col min="14855" max="14855" width="24.3666666666667" style="1" customWidth="1"/>
    <col min="14856" max="14856" width="12.3666666666667" style="1" customWidth="1"/>
    <col min="14857" max="15104" width="9" style="1"/>
    <col min="15105" max="15105" width="41.0916666666667" style="1" customWidth="1"/>
    <col min="15106" max="15106" width="4.63333333333333" style="1" customWidth="1"/>
    <col min="15107" max="15108" width="27.725" style="1" customWidth="1"/>
    <col min="15109" max="15109" width="10.3666666666667" style="1" customWidth="1"/>
    <col min="15110" max="15110" width="9" style="1"/>
    <col min="15111" max="15111" width="24.3666666666667" style="1" customWidth="1"/>
    <col min="15112" max="15112" width="12.3666666666667" style="1" customWidth="1"/>
    <col min="15113" max="15360" width="9" style="1"/>
    <col min="15361" max="15361" width="41.0916666666667" style="1" customWidth="1"/>
    <col min="15362" max="15362" width="4.63333333333333" style="1" customWidth="1"/>
    <col min="15363" max="15364" width="27.725" style="1" customWidth="1"/>
    <col min="15365" max="15365" width="10.3666666666667" style="1" customWidth="1"/>
    <col min="15366" max="15366" width="9" style="1"/>
    <col min="15367" max="15367" width="24.3666666666667" style="1" customWidth="1"/>
    <col min="15368" max="15368" width="12.3666666666667" style="1" customWidth="1"/>
    <col min="15369" max="15616" width="9" style="1"/>
    <col min="15617" max="15617" width="41.0916666666667" style="1" customWidth="1"/>
    <col min="15618" max="15618" width="4.63333333333333" style="1" customWidth="1"/>
    <col min="15619" max="15620" width="27.725" style="1" customWidth="1"/>
    <col min="15621" max="15621" width="10.3666666666667" style="1" customWidth="1"/>
    <col min="15622" max="15622" width="9" style="1"/>
    <col min="15623" max="15623" width="24.3666666666667" style="1" customWidth="1"/>
    <col min="15624" max="15624" width="12.3666666666667" style="1" customWidth="1"/>
    <col min="15625" max="15872" width="9" style="1"/>
    <col min="15873" max="15873" width="41.0916666666667" style="1" customWidth="1"/>
    <col min="15874" max="15874" width="4.63333333333333" style="1" customWidth="1"/>
    <col min="15875" max="15876" width="27.725" style="1" customWidth="1"/>
    <col min="15877" max="15877" width="10.3666666666667" style="1" customWidth="1"/>
    <col min="15878" max="15878" width="9" style="1"/>
    <col min="15879" max="15879" width="24.3666666666667" style="1" customWidth="1"/>
    <col min="15880" max="15880" width="12.3666666666667" style="1" customWidth="1"/>
    <col min="15881" max="16128" width="9" style="1"/>
    <col min="16129" max="16129" width="41.0916666666667" style="1" customWidth="1"/>
    <col min="16130" max="16130" width="4.63333333333333" style="1" customWidth="1"/>
    <col min="16131" max="16132" width="27.725" style="1" customWidth="1"/>
    <col min="16133" max="16133" width="10.3666666666667" style="1" customWidth="1"/>
    <col min="16134" max="16134" width="9" style="1"/>
    <col min="16135" max="16135" width="24.3666666666667" style="1" customWidth="1"/>
    <col min="16136" max="16136" width="12.3666666666667" style="1" customWidth="1"/>
    <col min="16137" max="16384" width="9" style="1"/>
  </cols>
  <sheetData>
    <row r="1" ht="25.5" spans="1:4">
      <c r="A1" s="6" t="s">
        <v>37</v>
      </c>
      <c r="B1" s="6"/>
      <c r="C1" s="6"/>
      <c r="D1" s="6"/>
    </row>
    <row r="2" ht="17.25" customHeight="1" spans="1:4">
      <c r="A2" s="146">
        <v>44926</v>
      </c>
      <c r="B2" s="147"/>
      <c r="C2" s="147"/>
      <c r="D2" s="147"/>
    </row>
    <row r="3" ht="15.75" customHeight="1" spans="1:4">
      <c r="A3" s="148"/>
      <c r="B3" s="148"/>
      <c r="C3" s="148"/>
      <c r="D3" s="89" t="s">
        <v>38</v>
      </c>
    </row>
    <row r="4" ht="15.75" customHeight="1" spans="1:4">
      <c r="A4" s="90" t="str">
        <f>'BS1'!A4</f>
        <v>编制单位：青海乐都三江村镇银行股份有限公司</v>
      </c>
      <c r="B4" s="149"/>
      <c r="C4" s="149"/>
      <c r="D4" s="91" t="s">
        <v>3</v>
      </c>
    </row>
    <row r="5" ht="27" customHeight="1" spans="1:4">
      <c r="A5" s="92" t="s">
        <v>39</v>
      </c>
      <c r="B5" s="93" t="s">
        <v>5</v>
      </c>
      <c r="C5" s="150" t="s">
        <v>6</v>
      </c>
      <c r="D5" s="151" t="s">
        <v>7</v>
      </c>
    </row>
    <row r="6" ht="24" customHeight="1" spans="1:4">
      <c r="A6" s="96" t="s">
        <v>40</v>
      </c>
      <c r="B6" s="97"/>
      <c r="C6" s="152"/>
      <c r="D6" s="153"/>
    </row>
    <row r="7" ht="24" customHeight="1" spans="1:7">
      <c r="A7" s="101" t="s">
        <v>41</v>
      </c>
      <c r="B7" s="154">
        <v>9</v>
      </c>
      <c r="C7" s="128">
        <f>[2]资产负债表!$H$7</f>
        <v>11000</v>
      </c>
      <c r="D7" s="128"/>
      <c r="F7" s="107"/>
      <c r="G7" s="107"/>
    </row>
    <row r="8" ht="24" customHeight="1" spans="1:7">
      <c r="A8" s="101" t="s">
        <v>42</v>
      </c>
      <c r="B8" s="154">
        <v>10</v>
      </c>
      <c r="C8" s="128"/>
      <c r="D8" s="128">
        <f>[2]资产负债表!$I$8</f>
        <v>21.88</v>
      </c>
      <c r="F8" s="121"/>
      <c r="G8" s="107"/>
    </row>
    <row r="9" ht="24" customHeight="1" spans="1:7">
      <c r="A9" s="101" t="s">
        <v>43</v>
      </c>
      <c r="B9" s="154"/>
      <c r="C9" s="128"/>
      <c r="D9" s="128"/>
      <c r="F9" s="121"/>
      <c r="G9" s="107"/>
    </row>
    <row r="10" ht="24" customHeight="1" spans="1:7">
      <c r="A10" s="101" t="s">
        <v>44</v>
      </c>
      <c r="B10" s="154"/>
      <c r="C10" s="128"/>
      <c r="D10" s="133"/>
      <c r="F10" s="121"/>
      <c r="G10" s="107"/>
    </row>
    <row r="11" ht="24" customHeight="1" spans="1:7">
      <c r="A11" s="101" t="s">
        <v>45</v>
      </c>
      <c r="B11" s="154"/>
      <c r="C11" s="128"/>
      <c r="D11" s="133"/>
      <c r="F11" s="121"/>
      <c r="G11" s="107"/>
    </row>
    <row r="12" ht="24" customHeight="1" spans="1:7">
      <c r="A12" s="101" t="s">
        <v>46</v>
      </c>
      <c r="B12" s="102"/>
      <c r="C12" s="128"/>
      <c r="D12" s="133"/>
      <c r="F12" s="121"/>
      <c r="G12" s="107"/>
    </row>
    <row r="13" ht="24" customHeight="1" spans="1:7">
      <c r="A13" s="101" t="s">
        <v>47</v>
      </c>
      <c r="B13" s="154"/>
      <c r="C13" s="128"/>
      <c r="D13" s="128"/>
      <c r="E13" s="126"/>
      <c r="F13" s="121"/>
      <c r="G13" s="107"/>
    </row>
    <row r="14" ht="24" customHeight="1" spans="1:7">
      <c r="A14" s="101" t="s">
        <v>48</v>
      </c>
      <c r="B14" s="154">
        <v>11</v>
      </c>
      <c r="C14" s="128">
        <f>[2]资产负债表!$H$14</f>
        <v>212365925.62</v>
      </c>
      <c r="D14" s="128">
        <f>[2]资产负债表!$I$14</f>
        <v>189438165.37</v>
      </c>
      <c r="F14" s="121"/>
      <c r="G14" s="107"/>
    </row>
    <row r="15" ht="24" customHeight="1" spans="1:7">
      <c r="A15" s="101" t="s">
        <v>49</v>
      </c>
      <c r="B15" s="154">
        <v>12</v>
      </c>
      <c r="C15" s="128">
        <f>[2]资产负债表!$H$15</f>
        <v>1550612.02</v>
      </c>
      <c r="D15" s="128">
        <f>[2]资产负债表!$I$15</f>
        <v>1400292.4</v>
      </c>
      <c r="F15" s="121"/>
      <c r="G15" s="107"/>
    </row>
    <row r="16" ht="24" customHeight="1" spans="1:7">
      <c r="A16" s="101" t="s">
        <v>50</v>
      </c>
      <c r="B16" s="154">
        <v>13</v>
      </c>
      <c r="C16" s="128">
        <f>[2]资产负债表!$H$16</f>
        <v>11512.12</v>
      </c>
      <c r="D16" s="128">
        <f>[2]资产负债表!$I$16</f>
        <v>59658.64</v>
      </c>
      <c r="F16" s="121"/>
      <c r="G16" s="107"/>
    </row>
    <row r="17" ht="24" customHeight="1" spans="1:7">
      <c r="A17" s="101" t="s">
        <v>51</v>
      </c>
      <c r="B17" s="154"/>
      <c r="C17" s="128"/>
      <c r="D17" s="128">
        <f>[2]资产负债表!$I$17</f>
        <v>5080912.89</v>
      </c>
      <c r="F17" s="121"/>
      <c r="G17" s="107"/>
    </row>
    <row r="18" ht="24" customHeight="1" spans="1:7">
      <c r="A18" s="101" t="s">
        <v>52</v>
      </c>
      <c r="B18" s="154"/>
      <c r="C18" s="128"/>
      <c r="D18" s="133"/>
      <c r="F18" s="121"/>
      <c r="G18" s="107"/>
    </row>
    <row r="19" ht="24" customHeight="1" spans="1:7">
      <c r="A19" s="101" t="s">
        <v>53</v>
      </c>
      <c r="B19" s="154"/>
      <c r="C19" s="128"/>
      <c r="D19" s="128"/>
      <c r="F19" s="121"/>
      <c r="G19" s="107"/>
    </row>
    <row r="20" ht="24" customHeight="1" spans="1:7">
      <c r="A20" s="101" t="s">
        <v>54</v>
      </c>
      <c r="B20" s="154"/>
      <c r="C20" s="155"/>
      <c r="D20" s="156"/>
      <c r="F20" s="121"/>
      <c r="G20" s="107"/>
    </row>
    <row r="21" ht="24" customHeight="1" spans="1:7">
      <c r="A21" s="101" t="s">
        <v>55</v>
      </c>
      <c r="B21" s="154"/>
      <c r="C21" s="155"/>
      <c r="D21" s="156"/>
      <c r="F21" s="121"/>
      <c r="G21" s="107"/>
    </row>
    <row r="22" ht="24" customHeight="1" spans="1:7">
      <c r="A22" s="101" t="s">
        <v>56</v>
      </c>
      <c r="B22" s="154">
        <v>14</v>
      </c>
      <c r="C22" s="128"/>
      <c r="D22" s="157">
        <f>[2]资产负债表!$I$23</f>
        <v>469635.17</v>
      </c>
      <c r="F22" s="121"/>
      <c r="G22" s="107"/>
    </row>
    <row r="23" ht="24" customHeight="1" spans="1:7">
      <c r="A23" s="101" t="s">
        <v>57</v>
      </c>
      <c r="B23" s="154"/>
      <c r="C23" s="128"/>
      <c r="D23" s="158"/>
      <c r="F23" s="121"/>
      <c r="G23" s="107"/>
    </row>
    <row r="24" ht="24" customHeight="1" spans="1:7">
      <c r="A24" s="101" t="s">
        <v>58</v>
      </c>
      <c r="B24" s="154"/>
      <c r="C24" s="128"/>
      <c r="D24" s="156"/>
      <c r="F24" s="121"/>
      <c r="G24" s="107"/>
    </row>
    <row r="25" ht="24" customHeight="1" spans="1:7">
      <c r="A25" s="101" t="s">
        <v>59</v>
      </c>
      <c r="B25" s="154">
        <v>15</v>
      </c>
      <c r="C25" s="128">
        <f>[2]资产负债表!$H$25</f>
        <v>1312540.56</v>
      </c>
      <c r="D25" s="158">
        <f>[2]资产负债表!$I$25</f>
        <v>511030.51</v>
      </c>
      <c r="F25" s="121"/>
      <c r="G25" s="107"/>
    </row>
    <row r="26" ht="24" customHeight="1" spans="1:7">
      <c r="A26" s="101" t="s">
        <v>60</v>
      </c>
      <c r="B26" s="102"/>
      <c r="C26" s="128">
        <f>SUM(C7:C25)</f>
        <v>215251590.32</v>
      </c>
      <c r="D26" s="158">
        <f>SUM(D7:D25)</f>
        <v>196959716.86</v>
      </c>
      <c r="F26" s="121"/>
      <c r="G26" s="107"/>
    </row>
    <row r="27" ht="24" customHeight="1" spans="1:7">
      <c r="A27" s="101" t="s">
        <v>61</v>
      </c>
      <c r="B27" s="102"/>
      <c r="C27" s="155"/>
      <c r="D27" s="156"/>
      <c r="F27" s="121"/>
      <c r="G27" s="107"/>
    </row>
    <row r="28" ht="24" customHeight="1" spans="1:7">
      <c r="A28" s="101" t="s">
        <v>62</v>
      </c>
      <c r="B28" s="154">
        <v>16</v>
      </c>
      <c r="C28" s="128">
        <f>[2]资产负债表!$H$28</f>
        <v>100000000</v>
      </c>
      <c r="D28" s="158">
        <f>[2]资产负债表!$I$28</f>
        <v>100000000</v>
      </c>
      <c r="F28" s="106"/>
      <c r="G28" s="107"/>
    </row>
    <row r="29" ht="24" customHeight="1" spans="1:7">
      <c r="A29" s="101" t="s">
        <v>63</v>
      </c>
      <c r="B29" s="154"/>
      <c r="C29" s="133"/>
      <c r="D29" s="156"/>
      <c r="F29" s="121"/>
      <c r="G29" s="107"/>
    </row>
    <row r="30" ht="24" customHeight="1" spans="1:7">
      <c r="A30" s="101" t="s">
        <v>54</v>
      </c>
      <c r="B30" s="154"/>
      <c r="C30" s="136"/>
      <c r="D30" s="133"/>
      <c r="F30" s="121"/>
      <c r="G30" s="107"/>
    </row>
    <row r="31" ht="24" customHeight="1" spans="1:7">
      <c r="A31" s="101" t="s">
        <v>55</v>
      </c>
      <c r="B31" s="154"/>
      <c r="C31" s="136"/>
      <c r="D31" s="133"/>
      <c r="F31" s="121"/>
      <c r="G31" s="107"/>
    </row>
    <row r="32" ht="24" customHeight="1" spans="1:7">
      <c r="A32" s="101" t="s">
        <v>64</v>
      </c>
      <c r="B32" s="154"/>
      <c r="C32" s="128"/>
      <c r="D32" s="128"/>
      <c r="F32" s="121"/>
      <c r="G32" s="107"/>
    </row>
    <row r="33" ht="24" customHeight="1" spans="1:7">
      <c r="A33" s="101" t="s">
        <v>65</v>
      </c>
      <c r="B33" s="154"/>
      <c r="C33" s="136"/>
      <c r="D33" s="133"/>
      <c r="F33" s="121"/>
      <c r="G33" s="107"/>
    </row>
    <row r="34" ht="24" customHeight="1" spans="1:7">
      <c r="A34" s="101" t="s">
        <v>66</v>
      </c>
      <c r="B34" s="154"/>
      <c r="C34" s="128"/>
      <c r="D34" s="128"/>
      <c r="F34" s="106"/>
      <c r="G34" s="107"/>
    </row>
    <row r="35" ht="24" customHeight="1" spans="1:7">
      <c r="A35" s="101" t="s">
        <v>67</v>
      </c>
      <c r="B35" s="154">
        <v>17</v>
      </c>
      <c r="C35" s="128">
        <f>[2]资产负债表!$H$35</f>
        <v>315747.4</v>
      </c>
      <c r="D35" s="128">
        <f>[2]资产负债表!$I$35</f>
        <v>315747.4</v>
      </c>
      <c r="E35" s="159"/>
      <c r="F35" s="121"/>
      <c r="G35" s="107"/>
    </row>
    <row r="36" ht="24" customHeight="1" spans="1:7">
      <c r="A36" s="101" t="s">
        <v>68</v>
      </c>
      <c r="B36" s="154"/>
      <c r="C36" s="128"/>
      <c r="D36" s="128"/>
      <c r="F36" s="121"/>
      <c r="G36" s="107"/>
    </row>
    <row r="37" ht="24" customHeight="1" spans="1:7">
      <c r="A37" s="101" t="s">
        <v>69</v>
      </c>
      <c r="B37" s="154">
        <v>18</v>
      </c>
      <c r="C37" s="128">
        <f>[2]资产负债表!$H$37</f>
        <v>-13800267.71</v>
      </c>
      <c r="D37" s="128">
        <f>[2]资产负债表!$I$37</f>
        <v>-6716201.04</v>
      </c>
      <c r="E37" s="126"/>
      <c r="F37" s="121"/>
      <c r="G37" s="107"/>
    </row>
    <row r="38" ht="24" customHeight="1" spans="1:7">
      <c r="A38" s="101" t="s">
        <v>70</v>
      </c>
      <c r="B38" s="102"/>
      <c r="C38" s="160">
        <f>SUM(C28:C37)</f>
        <v>86515479.69</v>
      </c>
      <c r="D38" s="161">
        <f>SUM(D28:D37)</f>
        <v>93599546.36</v>
      </c>
      <c r="F38" s="121"/>
      <c r="G38" s="107"/>
    </row>
    <row r="39" ht="24" customHeight="1" spans="1:8">
      <c r="A39" s="162" t="s">
        <v>71</v>
      </c>
      <c r="B39" s="163"/>
      <c r="C39" s="164">
        <f>C38+C26</f>
        <v>301767070.01</v>
      </c>
      <c r="D39" s="164">
        <f>D38+D26</f>
        <v>290559263.22</v>
      </c>
      <c r="F39" s="121"/>
      <c r="G39" s="107"/>
      <c r="H39" s="121"/>
    </row>
    <row r="40" ht="24" customHeight="1" spans="1:6">
      <c r="A40" s="119" t="s">
        <v>72</v>
      </c>
      <c r="B40" s="119"/>
      <c r="C40" s="119"/>
      <c r="D40" s="119"/>
      <c r="F40" s="121"/>
    </row>
    <row r="41" ht="24" customHeight="1" spans="1:4">
      <c r="A41" s="165"/>
      <c r="B41" s="166"/>
      <c r="C41" s="167"/>
      <c r="D41" s="167"/>
    </row>
    <row r="42" ht="24" customHeight="1" spans="1:4">
      <c r="A42" s="87" t="s">
        <v>73</v>
      </c>
      <c r="B42" s="87"/>
      <c r="C42" s="87"/>
      <c r="D42" s="87"/>
    </row>
    <row r="44" customHeight="1" spans="3:4">
      <c r="C44" s="168"/>
      <c r="D44" s="168"/>
    </row>
    <row r="45" customHeight="1" spans="3:4">
      <c r="C45" s="169">
        <f>C39-'BS1'!C36</f>
        <v>0</v>
      </c>
      <c r="D45" s="168">
        <f>D39-'BS1'!D36</f>
        <v>0</v>
      </c>
    </row>
    <row r="46" customHeight="1" spans="3:4">
      <c r="C46" s="168"/>
      <c r="D46" s="168"/>
    </row>
  </sheetData>
  <mergeCells count="5">
    <mergeCell ref="A1:D1"/>
    <mergeCell ref="A2:D2"/>
    <mergeCell ref="A4:B4"/>
    <mergeCell ref="A40:D40"/>
    <mergeCell ref="A42:D42"/>
  </mergeCells>
  <printOptions horizontalCentered="1"/>
  <pageMargins left="0.551181102362205" right="0.393700787401575" top="0.984251968503937" bottom="0.393700787401575" header="0.511811023622047" footer="0"/>
  <pageSetup paperSize="9" scale="74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G65"/>
  <sheetViews>
    <sheetView showZeros="0" view="pageBreakPreview" zoomScale="85" zoomScaleNormal="100" topLeftCell="A44" workbookViewId="0">
      <selection activeCell="F60" sqref="F60"/>
    </sheetView>
  </sheetViews>
  <sheetFormatPr defaultColWidth="9" defaultRowHeight="12" outlineLevelCol="6"/>
  <cols>
    <col min="1" max="1" width="55.8166666666667" style="1" customWidth="1"/>
    <col min="2" max="2" width="6.36666666666667" style="1" customWidth="1"/>
    <col min="3" max="4" width="27.6333333333333" style="1" customWidth="1"/>
    <col min="5" max="5" width="11.3666666666667" style="43" customWidth="1"/>
    <col min="6" max="6" width="15.2666666666667" style="1" customWidth="1"/>
    <col min="7" max="7" width="16.0916666666667" style="1" customWidth="1"/>
    <col min="8" max="256" width="9" style="1"/>
    <col min="257" max="257" width="50.725" style="1" customWidth="1"/>
    <col min="258" max="258" width="5" style="1" customWidth="1"/>
    <col min="259" max="260" width="29.2666666666667" style="1" customWidth="1"/>
    <col min="261" max="261" width="11.3666666666667" style="1" customWidth="1"/>
    <col min="262" max="512" width="9" style="1"/>
    <col min="513" max="513" width="50.725" style="1" customWidth="1"/>
    <col min="514" max="514" width="5" style="1" customWidth="1"/>
    <col min="515" max="516" width="29.2666666666667" style="1" customWidth="1"/>
    <col min="517" max="517" width="11.3666666666667" style="1" customWidth="1"/>
    <col min="518" max="768" width="9" style="1"/>
    <col min="769" max="769" width="50.725" style="1" customWidth="1"/>
    <col min="770" max="770" width="5" style="1" customWidth="1"/>
    <col min="771" max="772" width="29.2666666666667" style="1" customWidth="1"/>
    <col min="773" max="773" width="11.3666666666667" style="1" customWidth="1"/>
    <col min="774" max="1024" width="9" style="1"/>
    <col min="1025" max="1025" width="50.725" style="1" customWidth="1"/>
    <col min="1026" max="1026" width="5" style="1" customWidth="1"/>
    <col min="1027" max="1028" width="29.2666666666667" style="1" customWidth="1"/>
    <col min="1029" max="1029" width="11.3666666666667" style="1" customWidth="1"/>
    <col min="1030" max="1280" width="9" style="1"/>
    <col min="1281" max="1281" width="50.725" style="1" customWidth="1"/>
    <col min="1282" max="1282" width="5" style="1" customWidth="1"/>
    <col min="1283" max="1284" width="29.2666666666667" style="1" customWidth="1"/>
    <col min="1285" max="1285" width="11.3666666666667" style="1" customWidth="1"/>
    <col min="1286" max="1536" width="9" style="1"/>
    <col min="1537" max="1537" width="50.725" style="1" customWidth="1"/>
    <col min="1538" max="1538" width="5" style="1" customWidth="1"/>
    <col min="1539" max="1540" width="29.2666666666667" style="1" customWidth="1"/>
    <col min="1541" max="1541" width="11.3666666666667" style="1" customWidth="1"/>
    <col min="1542" max="1792" width="9" style="1"/>
    <col min="1793" max="1793" width="50.725" style="1" customWidth="1"/>
    <col min="1794" max="1794" width="5" style="1" customWidth="1"/>
    <col min="1795" max="1796" width="29.2666666666667" style="1" customWidth="1"/>
    <col min="1797" max="1797" width="11.3666666666667" style="1" customWidth="1"/>
    <col min="1798" max="2048" width="9" style="1"/>
    <col min="2049" max="2049" width="50.725" style="1" customWidth="1"/>
    <col min="2050" max="2050" width="5" style="1" customWidth="1"/>
    <col min="2051" max="2052" width="29.2666666666667" style="1" customWidth="1"/>
    <col min="2053" max="2053" width="11.3666666666667" style="1" customWidth="1"/>
    <col min="2054" max="2304" width="9" style="1"/>
    <col min="2305" max="2305" width="50.725" style="1" customWidth="1"/>
    <col min="2306" max="2306" width="5" style="1" customWidth="1"/>
    <col min="2307" max="2308" width="29.2666666666667" style="1" customWidth="1"/>
    <col min="2309" max="2309" width="11.3666666666667" style="1" customWidth="1"/>
    <col min="2310" max="2560" width="9" style="1"/>
    <col min="2561" max="2561" width="50.725" style="1" customWidth="1"/>
    <col min="2562" max="2562" width="5" style="1" customWidth="1"/>
    <col min="2563" max="2564" width="29.2666666666667" style="1" customWidth="1"/>
    <col min="2565" max="2565" width="11.3666666666667" style="1" customWidth="1"/>
    <col min="2566" max="2816" width="9" style="1"/>
    <col min="2817" max="2817" width="50.725" style="1" customWidth="1"/>
    <col min="2818" max="2818" width="5" style="1" customWidth="1"/>
    <col min="2819" max="2820" width="29.2666666666667" style="1" customWidth="1"/>
    <col min="2821" max="2821" width="11.3666666666667" style="1" customWidth="1"/>
    <col min="2822" max="3072" width="9" style="1"/>
    <col min="3073" max="3073" width="50.725" style="1" customWidth="1"/>
    <col min="3074" max="3074" width="5" style="1" customWidth="1"/>
    <col min="3075" max="3076" width="29.2666666666667" style="1" customWidth="1"/>
    <col min="3077" max="3077" width="11.3666666666667" style="1" customWidth="1"/>
    <col min="3078" max="3328" width="9" style="1"/>
    <col min="3329" max="3329" width="50.725" style="1" customWidth="1"/>
    <col min="3330" max="3330" width="5" style="1" customWidth="1"/>
    <col min="3331" max="3332" width="29.2666666666667" style="1" customWidth="1"/>
    <col min="3333" max="3333" width="11.3666666666667" style="1" customWidth="1"/>
    <col min="3334" max="3584" width="9" style="1"/>
    <col min="3585" max="3585" width="50.725" style="1" customWidth="1"/>
    <col min="3586" max="3586" width="5" style="1" customWidth="1"/>
    <col min="3587" max="3588" width="29.2666666666667" style="1" customWidth="1"/>
    <col min="3589" max="3589" width="11.3666666666667" style="1" customWidth="1"/>
    <col min="3590" max="3840" width="9" style="1"/>
    <col min="3841" max="3841" width="50.725" style="1" customWidth="1"/>
    <col min="3842" max="3842" width="5" style="1" customWidth="1"/>
    <col min="3843" max="3844" width="29.2666666666667" style="1" customWidth="1"/>
    <col min="3845" max="3845" width="11.3666666666667" style="1" customWidth="1"/>
    <col min="3846" max="4096" width="9" style="1"/>
    <col min="4097" max="4097" width="50.725" style="1" customWidth="1"/>
    <col min="4098" max="4098" width="5" style="1" customWidth="1"/>
    <col min="4099" max="4100" width="29.2666666666667" style="1" customWidth="1"/>
    <col min="4101" max="4101" width="11.3666666666667" style="1" customWidth="1"/>
    <col min="4102" max="4352" width="9" style="1"/>
    <col min="4353" max="4353" width="50.725" style="1" customWidth="1"/>
    <col min="4354" max="4354" width="5" style="1" customWidth="1"/>
    <col min="4355" max="4356" width="29.2666666666667" style="1" customWidth="1"/>
    <col min="4357" max="4357" width="11.3666666666667" style="1" customWidth="1"/>
    <col min="4358" max="4608" width="9" style="1"/>
    <col min="4609" max="4609" width="50.725" style="1" customWidth="1"/>
    <col min="4610" max="4610" width="5" style="1" customWidth="1"/>
    <col min="4611" max="4612" width="29.2666666666667" style="1" customWidth="1"/>
    <col min="4613" max="4613" width="11.3666666666667" style="1" customWidth="1"/>
    <col min="4614" max="4864" width="9" style="1"/>
    <col min="4865" max="4865" width="50.725" style="1" customWidth="1"/>
    <col min="4866" max="4866" width="5" style="1" customWidth="1"/>
    <col min="4867" max="4868" width="29.2666666666667" style="1" customWidth="1"/>
    <col min="4869" max="4869" width="11.3666666666667" style="1" customWidth="1"/>
    <col min="4870" max="5120" width="9" style="1"/>
    <col min="5121" max="5121" width="50.725" style="1" customWidth="1"/>
    <col min="5122" max="5122" width="5" style="1" customWidth="1"/>
    <col min="5123" max="5124" width="29.2666666666667" style="1" customWidth="1"/>
    <col min="5125" max="5125" width="11.3666666666667" style="1" customWidth="1"/>
    <col min="5126" max="5376" width="9" style="1"/>
    <col min="5377" max="5377" width="50.725" style="1" customWidth="1"/>
    <col min="5378" max="5378" width="5" style="1" customWidth="1"/>
    <col min="5379" max="5380" width="29.2666666666667" style="1" customWidth="1"/>
    <col min="5381" max="5381" width="11.3666666666667" style="1" customWidth="1"/>
    <col min="5382" max="5632" width="9" style="1"/>
    <col min="5633" max="5633" width="50.725" style="1" customWidth="1"/>
    <col min="5634" max="5634" width="5" style="1" customWidth="1"/>
    <col min="5635" max="5636" width="29.2666666666667" style="1" customWidth="1"/>
    <col min="5637" max="5637" width="11.3666666666667" style="1" customWidth="1"/>
    <col min="5638" max="5888" width="9" style="1"/>
    <col min="5889" max="5889" width="50.725" style="1" customWidth="1"/>
    <col min="5890" max="5890" width="5" style="1" customWidth="1"/>
    <col min="5891" max="5892" width="29.2666666666667" style="1" customWidth="1"/>
    <col min="5893" max="5893" width="11.3666666666667" style="1" customWidth="1"/>
    <col min="5894" max="6144" width="9" style="1"/>
    <col min="6145" max="6145" width="50.725" style="1" customWidth="1"/>
    <col min="6146" max="6146" width="5" style="1" customWidth="1"/>
    <col min="6147" max="6148" width="29.2666666666667" style="1" customWidth="1"/>
    <col min="6149" max="6149" width="11.3666666666667" style="1" customWidth="1"/>
    <col min="6150" max="6400" width="9" style="1"/>
    <col min="6401" max="6401" width="50.725" style="1" customWidth="1"/>
    <col min="6402" max="6402" width="5" style="1" customWidth="1"/>
    <col min="6403" max="6404" width="29.2666666666667" style="1" customWidth="1"/>
    <col min="6405" max="6405" width="11.3666666666667" style="1" customWidth="1"/>
    <col min="6406" max="6656" width="9" style="1"/>
    <col min="6657" max="6657" width="50.725" style="1" customWidth="1"/>
    <col min="6658" max="6658" width="5" style="1" customWidth="1"/>
    <col min="6659" max="6660" width="29.2666666666667" style="1" customWidth="1"/>
    <col min="6661" max="6661" width="11.3666666666667" style="1" customWidth="1"/>
    <col min="6662" max="6912" width="9" style="1"/>
    <col min="6913" max="6913" width="50.725" style="1" customWidth="1"/>
    <col min="6914" max="6914" width="5" style="1" customWidth="1"/>
    <col min="6915" max="6916" width="29.2666666666667" style="1" customWidth="1"/>
    <col min="6917" max="6917" width="11.3666666666667" style="1" customWidth="1"/>
    <col min="6918" max="7168" width="9" style="1"/>
    <col min="7169" max="7169" width="50.725" style="1" customWidth="1"/>
    <col min="7170" max="7170" width="5" style="1" customWidth="1"/>
    <col min="7171" max="7172" width="29.2666666666667" style="1" customWidth="1"/>
    <col min="7173" max="7173" width="11.3666666666667" style="1" customWidth="1"/>
    <col min="7174" max="7424" width="9" style="1"/>
    <col min="7425" max="7425" width="50.725" style="1" customWidth="1"/>
    <col min="7426" max="7426" width="5" style="1" customWidth="1"/>
    <col min="7427" max="7428" width="29.2666666666667" style="1" customWidth="1"/>
    <col min="7429" max="7429" width="11.3666666666667" style="1" customWidth="1"/>
    <col min="7430" max="7680" width="9" style="1"/>
    <col min="7681" max="7681" width="50.725" style="1" customWidth="1"/>
    <col min="7682" max="7682" width="5" style="1" customWidth="1"/>
    <col min="7683" max="7684" width="29.2666666666667" style="1" customWidth="1"/>
    <col min="7685" max="7685" width="11.3666666666667" style="1" customWidth="1"/>
    <col min="7686" max="7936" width="9" style="1"/>
    <col min="7937" max="7937" width="50.725" style="1" customWidth="1"/>
    <col min="7938" max="7938" width="5" style="1" customWidth="1"/>
    <col min="7939" max="7940" width="29.2666666666667" style="1" customWidth="1"/>
    <col min="7941" max="7941" width="11.3666666666667" style="1" customWidth="1"/>
    <col min="7942" max="8192" width="9" style="1"/>
    <col min="8193" max="8193" width="50.725" style="1" customWidth="1"/>
    <col min="8194" max="8194" width="5" style="1" customWidth="1"/>
    <col min="8195" max="8196" width="29.2666666666667" style="1" customWidth="1"/>
    <col min="8197" max="8197" width="11.3666666666667" style="1" customWidth="1"/>
    <col min="8198" max="8448" width="9" style="1"/>
    <col min="8449" max="8449" width="50.725" style="1" customWidth="1"/>
    <col min="8450" max="8450" width="5" style="1" customWidth="1"/>
    <col min="8451" max="8452" width="29.2666666666667" style="1" customWidth="1"/>
    <col min="8453" max="8453" width="11.3666666666667" style="1" customWidth="1"/>
    <col min="8454" max="8704" width="9" style="1"/>
    <col min="8705" max="8705" width="50.725" style="1" customWidth="1"/>
    <col min="8706" max="8706" width="5" style="1" customWidth="1"/>
    <col min="8707" max="8708" width="29.2666666666667" style="1" customWidth="1"/>
    <col min="8709" max="8709" width="11.3666666666667" style="1" customWidth="1"/>
    <col min="8710" max="8960" width="9" style="1"/>
    <col min="8961" max="8961" width="50.725" style="1" customWidth="1"/>
    <col min="8962" max="8962" width="5" style="1" customWidth="1"/>
    <col min="8963" max="8964" width="29.2666666666667" style="1" customWidth="1"/>
    <col min="8965" max="8965" width="11.3666666666667" style="1" customWidth="1"/>
    <col min="8966" max="9216" width="9" style="1"/>
    <col min="9217" max="9217" width="50.725" style="1" customWidth="1"/>
    <col min="9218" max="9218" width="5" style="1" customWidth="1"/>
    <col min="9219" max="9220" width="29.2666666666667" style="1" customWidth="1"/>
    <col min="9221" max="9221" width="11.3666666666667" style="1" customWidth="1"/>
    <col min="9222" max="9472" width="9" style="1"/>
    <col min="9473" max="9473" width="50.725" style="1" customWidth="1"/>
    <col min="9474" max="9474" width="5" style="1" customWidth="1"/>
    <col min="9475" max="9476" width="29.2666666666667" style="1" customWidth="1"/>
    <col min="9477" max="9477" width="11.3666666666667" style="1" customWidth="1"/>
    <col min="9478" max="9728" width="9" style="1"/>
    <col min="9729" max="9729" width="50.725" style="1" customWidth="1"/>
    <col min="9730" max="9730" width="5" style="1" customWidth="1"/>
    <col min="9731" max="9732" width="29.2666666666667" style="1" customWidth="1"/>
    <col min="9733" max="9733" width="11.3666666666667" style="1" customWidth="1"/>
    <col min="9734" max="9984" width="9" style="1"/>
    <col min="9985" max="9985" width="50.725" style="1" customWidth="1"/>
    <col min="9986" max="9986" width="5" style="1" customWidth="1"/>
    <col min="9987" max="9988" width="29.2666666666667" style="1" customWidth="1"/>
    <col min="9989" max="9989" width="11.3666666666667" style="1" customWidth="1"/>
    <col min="9990" max="10240" width="9" style="1"/>
    <col min="10241" max="10241" width="50.725" style="1" customWidth="1"/>
    <col min="10242" max="10242" width="5" style="1" customWidth="1"/>
    <col min="10243" max="10244" width="29.2666666666667" style="1" customWidth="1"/>
    <col min="10245" max="10245" width="11.3666666666667" style="1" customWidth="1"/>
    <col min="10246" max="10496" width="9" style="1"/>
    <col min="10497" max="10497" width="50.725" style="1" customWidth="1"/>
    <col min="10498" max="10498" width="5" style="1" customWidth="1"/>
    <col min="10499" max="10500" width="29.2666666666667" style="1" customWidth="1"/>
    <col min="10501" max="10501" width="11.3666666666667" style="1" customWidth="1"/>
    <col min="10502" max="10752" width="9" style="1"/>
    <col min="10753" max="10753" width="50.725" style="1" customWidth="1"/>
    <col min="10754" max="10754" width="5" style="1" customWidth="1"/>
    <col min="10755" max="10756" width="29.2666666666667" style="1" customWidth="1"/>
    <col min="10757" max="10757" width="11.3666666666667" style="1" customWidth="1"/>
    <col min="10758" max="11008" width="9" style="1"/>
    <col min="11009" max="11009" width="50.725" style="1" customWidth="1"/>
    <col min="11010" max="11010" width="5" style="1" customWidth="1"/>
    <col min="11011" max="11012" width="29.2666666666667" style="1" customWidth="1"/>
    <col min="11013" max="11013" width="11.3666666666667" style="1" customWidth="1"/>
    <col min="11014" max="11264" width="9" style="1"/>
    <col min="11265" max="11265" width="50.725" style="1" customWidth="1"/>
    <col min="11266" max="11266" width="5" style="1" customWidth="1"/>
    <col min="11267" max="11268" width="29.2666666666667" style="1" customWidth="1"/>
    <col min="11269" max="11269" width="11.3666666666667" style="1" customWidth="1"/>
    <col min="11270" max="11520" width="9" style="1"/>
    <col min="11521" max="11521" width="50.725" style="1" customWidth="1"/>
    <col min="11522" max="11522" width="5" style="1" customWidth="1"/>
    <col min="11523" max="11524" width="29.2666666666667" style="1" customWidth="1"/>
    <col min="11525" max="11525" width="11.3666666666667" style="1" customWidth="1"/>
    <col min="11526" max="11776" width="9" style="1"/>
    <col min="11777" max="11777" width="50.725" style="1" customWidth="1"/>
    <col min="11778" max="11778" width="5" style="1" customWidth="1"/>
    <col min="11779" max="11780" width="29.2666666666667" style="1" customWidth="1"/>
    <col min="11781" max="11781" width="11.3666666666667" style="1" customWidth="1"/>
    <col min="11782" max="12032" width="9" style="1"/>
    <col min="12033" max="12033" width="50.725" style="1" customWidth="1"/>
    <col min="12034" max="12034" width="5" style="1" customWidth="1"/>
    <col min="12035" max="12036" width="29.2666666666667" style="1" customWidth="1"/>
    <col min="12037" max="12037" width="11.3666666666667" style="1" customWidth="1"/>
    <col min="12038" max="12288" width="9" style="1"/>
    <col min="12289" max="12289" width="50.725" style="1" customWidth="1"/>
    <col min="12290" max="12290" width="5" style="1" customWidth="1"/>
    <col min="12291" max="12292" width="29.2666666666667" style="1" customWidth="1"/>
    <col min="12293" max="12293" width="11.3666666666667" style="1" customWidth="1"/>
    <col min="12294" max="12544" width="9" style="1"/>
    <col min="12545" max="12545" width="50.725" style="1" customWidth="1"/>
    <col min="12546" max="12546" width="5" style="1" customWidth="1"/>
    <col min="12547" max="12548" width="29.2666666666667" style="1" customWidth="1"/>
    <col min="12549" max="12549" width="11.3666666666667" style="1" customWidth="1"/>
    <col min="12550" max="12800" width="9" style="1"/>
    <col min="12801" max="12801" width="50.725" style="1" customWidth="1"/>
    <col min="12802" max="12802" width="5" style="1" customWidth="1"/>
    <col min="12803" max="12804" width="29.2666666666667" style="1" customWidth="1"/>
    <col min="12805" max="12805" width="11.3666666666667" style="1" customWidth="1"/>
    <col min="12806" max="13056" width="9" style="1"/>
    <col min="13057" max="13057" width="50.725" style="1" customWidth="1"/>
    <col min="13058" max="13058" width="5" style="1" customWidth="1"/>
    <col min="13059" max="13060" width="29.2666666666667" style="1" customWidth="1"/>
    <col min="13061" max="13061" width="11.3666666666667" style="1" customWidth="1"/>
    <col min="13062" max="13312" width="9" style="1"/>
    <col min="13313" max="13313" width="50.725" style="1" customWidth="1"/>
    <col min="13314" max="13314" width="5" style="1" customWidth="1"/>
    <col min="13315" max="13316" width="29.2666666666667" style="1" customWidth="1"/>
    <col min="13317" max="13317" width="11.3666666666667" style="1" customWidth="1"/>
    <col min="13318" max="13568" width="9" style="1"/>
    <col min="13569" max="13569" width="50.725" style="1" customWidth="1"/>
    <col min="13570" max="13570" width="5" style="1" customWidth="1"/>
    <col min="13571" max="13572" width="29.2666666666667" style="1" customWidth="1"/>
    <col min="13573" max="13573" width="11.3666666666667" style="1" customWidth="1"/>
    <col min="13574" max="13824" width="9" style="1"/>
    <col min="13825" max="13825" width="50.725" style="1" customWidth="1"/>
    <col min="13826" max="13826" width="5" style="1" customWidth="1"/>
    <col min="13827" max="13828" width="29.2666666666667" style="1" customWidth="1"/>
    <col min="13829" max="13829" width="11.3666666666667" style="1" customWidth="1"/>
    <col min="13830" max="14080" width="9" style="1"/>
    <col min="14081" max="14081" width="50.725" style="1" customWidth="1"/>
    <col min="14082" max="14082" width="5" style="1" customWidth="1"/>
    <col min="14083" max="14084" width="29.2666666666667" style="1" customWidth="1"/>
    <col min="14085" max="14085" width="11.3666666666667" style="1" customWidth="1"/>
    <col min="14086" max="14336" width="9" style="1"/>
    <col min="14337" max="14337" width="50.725" style="1" customWidth="1"/>
    <col min="14338" max="14338" width="5" style="1" customWidth="1"/>
    <col min="14339" max="14340" width="29.2666666666667" style="1" customWidth="1"/>
    <col min="14341" max="14341" width="11.3666666666667" style="1" customWidth="1"/>
    <col min="14342" max="14592" width="9" style="1"/>
    <col min="14593" max="14593" width="50.725" style="1" customWidth="1"/>
    <col min="14594" max="14594" width="5" style="1" customWidth="1"/>
    <col min="14595" max="14596" width="29.2666666666667" style="1" customWidth="1"/>
    <col min="14597" max="14597" width="11.3666666666667" style="1" customWidth="1"/>
    <col min="14598" max="14848" width="9" style="1"/>
    <col min="14849" max="14849" width="50.725" style="1" customWidth="1"/>
    <col min="14850" max="14850" width="5" style="1" customWidth="1"/>
    <col min="14851" max="14852" width="29.2666666666667" style="1" customWidth="1"/>
    <col min="14853" max="14853" width="11.3666666666667" style="1" customWidth="1"/>
    <col min="14854" max="15104" width="9" style="1"/>
    <col min="15105" max="15105" width="50.725" style="1" customWidth="1"/>
    <col min="15106" max="15106" width="5" style="1" customWidth="1"/>
    <col min="15107" max="15108" width="29.2666666666667" style="1" customWidth="1"/>
    <col min="15109" max="15109" width="11.3666666666667" style="1" customWidth="1"/>
    <col min="15110" max="15360" width="9" style="1"/>
    <col min="15361" max="15361" width="50.725" style="1" customWidth="1"/>
    <col min="15362" max="15362" width="5" style="1" customWidth="1"/>
    <col min="15363" max="15364" width="29.2666666666667" style="1" customWidth="1"/>
    <col min="15365" max="15365" width="11.3666666666667" style="1" customWidth="1"/>
    <col min="15366" max="15616" width="9" style="1"/>
    <col min="15617" max="15617" width="50.725" style="1" customWidth="1"/>
    <col min="15618" max="15618" width="5" style="1" customWidth="1"/>
    <col min="15619" max="15620" width="29.2666666666667" style="1" customWidth="1"/>
    <col min="15621" max="15621" width="11.3666666666667" style="1" customWidth="1"/>
    <col min="15622" max="15872" width="9" style="1"/>
    <col min="15873" max="15873" width="50.725" style="1" customWidth="1"/>
    <col min="15874" max="15874" width="5" style="1" customWidth="1"/>
    <col min="15875" max="15876" width="29.2666666666667" style="1" customWidth="1"/>
    <col min="15877" max="15877" width="11.3666666666667" style="1" customWidth="1"/>
    <col min="15878" max="16128" width="9" style="1"/>
    <col min="16129" max="16129" width="50.725" style="1" customWidth="1"/>
    <col min="16130" max="16130" width="5" style="1" customWidth="1"/>
    <col min="16131" max="16132" width="29.2666666666667" style="1" customWidth="1"/>
    <col min="16133" max="16133" width="11.3666666666667" style="1" customWidth="1"/>
    <col min="16134" max="16384" width="9" style="1"/>
  </cols>
  <sheetData>
    <row r="1" ht="25.5" spans="1:4">
      <c r="A1" s="6" t="s">
        <v>74</v>
      </c>
      <c r="B1" s="6"/>
      <c r="C1" s="6"/>
      <c r="D1" s="6"/>
    </row>
    <row r="2" ht="18.75" customHeight="1" spans="1:4">
      <c r="A2" s="87" t="s">
        <v>75</v>
      </c>
      <c r="B2" s="122"/>
      <c r="C2" s="122"/>
      <c r="D2" s="122"/>
    </row>
    <row r="3" ht="15.75" customHeight="1" spans="1:5">
      <c r="A3" s="88"/>
      <c r="B3" s="88"/>
      <c r="C3" s="88"/>
      <c r="D3" s="89" t="s">
        <v>76</v>
      </c>
      <c r="E3" s="89"/>
    </row>
    <row r="4" ht="15.75" customHeight="1" spans="1:5">
      <c r="A4" s="90" t="str">
        <f>'BS1'!A4</f>
        <v>编制单位：青海乐都三江村镇银行股份有限公司</v>
      </c>
      <c r="B4" s="123"/>
      <c r="C4" s="123"/>
      <c r="D4" s="91" t="s">
        <v>77</v>
      </c>
      <c r="E4" s="89"/>
    </row>
    <row r="5" ht="30" customHeight="1" spans="1:4">
      <c r="A5" s="92" t="s">
        <v>78</v>
      </c>
      <c r="B5" s="93" t="s">
        <v>5</v>
      </c>
      <c r="C5" s="94" t="s">
        <v>79</v>
      </c>
      <c r="D5" s="95" t="s">
        <v>80</v>
      </c>
    </row>
    <row r="6" ht="18.65" customHeight="1" spans="1:7">
      <c r="A6" s="96" t="s">
        <v>81</v>
      </c>
      <c r="B6" s="97"/>
      <c r="C6" s="124">
        <f>C7+C10+C13+C16+C18+C19+C20+C17</f>
        <v>7908111.36</v>
      </c>
      <c r="D6" s="125">
        <f>D7+D10+D13+D16+D18+D19+D20+D17</f>
        <v>7856292.76</v>
      </c>
      <c r="E6" s="126"/>
      <c r="F6" s="121"/>
      <c r="G6" s="107"/>
    </row>
    <row r="7" ht="18.65" customHeight="1" spans="1:7">
      <c r="A7" s="101" t="s">
        <v>82</v>
      </c>
      <c r="B7" s="102">
        <v>1</v>
      </c>
      <c r="C7" s="124">
        <f>C8-C9</f>
        <v>8436068.61</v>
      </c>
      <c r="D7" s="127">
        <f>D8-D9</f>
        <v>7737076.26</v>
      </c>
      <c r="E7" s="126"/>
      <c r="F7" s="121"/>
      <c r="G7" s="107"/>
    </row>
    <row r="8" ht="18.65" customHeight="1" spans="1:7">
      <c r="A8" s="101" t="s">
        <v>83</v>
      </c>
      <c r="B8" s="102">
        <v>1</v>
      </c>
      <c r="C8" s="103">
        <f>'[2]4-利润表分析'!$K$6</f>
        <v>13663384.46</v>
      </c>
      <c r="D8" s="104">
        <f>'[2]4-利润表分析'!$D$6</f>
        <v>11956711.44</v>
      </c>
      <c r="E8" s="126"/>
      <c r="F8" s="121"/>
      <c r="G8" s="107"/>
    </row>
    <row r="9" ht="18.65" customHeight="1" spans="1:7">
      <c r="A9" s="101" t="s">
        <v>84</v>
      </c>
      <c r="B9" s="102">
        <v>1</v>
      </c>
      <c r="C9" s="103">
        <f>'[2]4-利润表分析'!$K$7</f>
        <v>5227315.85</v>
      </c>
      <c r="D9" s="104">
        <f>'[2]4-利润表分析'!$D$7</f>
        <v>4219635.18</v>
      </c>
      <c r="E9" s="126"/>
      <c r="F9" s="121"/>
      <c r="G9" s="107"/>
    </row>
    <row r="10" ht="18.65" customHeight="1" spans="1:7">
      <c r="A10" s="101" t="s">
        <v>85</v>
      </c>
      <c r="B10" s="102">
        <v>2</v>
      </c>
      <c r="C10" s="108">
        <f>C11-C12</f>
        <v>-556976.83</v>
      </c>
      <c r="D10" s="128">
        <f>D11-D12</f>
        <v>-26754.2</v>
      </c>
      <c r="E10" s="126"/>
      <c r="F10" s="121"/>
      <c r="G10" s="107"/>
    </row>
    <row r="11" ht="18.65" customHeight="1" spans="1:7">
      <c r="A11" s="101" t="s">
        <v>86</v>
      </c>
      <c r="B11" s="102">
        <v>2</v>
      </c>
      <c r="C11" s="103">
        <f>'[2]4-利润表分析'!$K$9</f>
        <v>32952.28</v>
      </c>
      <c r="D11" s="104">
        <f>'[2]4-利润表分析'!$D$9</f>
        <v>61551.12</v>
      </c>
      <c r="E11" s="126"/>
      <c r="F11" s="121"/>
      <c r="G11" s="107"/>
    </row>
    <row r="12" ht="18.65" customHeight="1" spans="1:7">
      <c r="A12" s="101" t="s">
        <v>87</v>
      </c>
      <c r="B12" s="102">
        <v>2</v>
      </c>
      <c r="C12" s="103">
        <f>'[2]4-利润表分析'!$K$10</f>
        <v>589929.11</v>
      </c>
      <c r="D12" s="104">
        <f>'[2]4-利润表分析'!$D$10</f>
        <v>88305.32</v>
      </c>
      <c r="E12" s="126"/>
      <c r="F12" s="121"/>
      <c r="G12" s="107"/>
    </row>
    <row r="13" ht="18.65" customHeight="1" spans="1:7">
      <c r="A13" s="101" t="s">
        <v>88</v>
      </c>
      <c r="B13" s="102"/>
      <c r="C13" s="129"/>
      <c r="D13" s="104"/>
      <c r="E13" s="126"/>
      <c r="F13" s="121"/>
      <c r="G13" s="107"/>
    </row>
    <row r="14" ht="18.65" customHeight="1" spans="1:7">
      <c r="A14" s="101" t="s">
        <v>89</v>
      </c>
      <c r="B14" s="102"/>
      <c r="C14" s="130"/>
      <c r="D14" s="115"/>
      <c r="E14" s="126"/>
      <c r="F14" s="121"/>
      <c r="G14" s="107"/>
    </row>
    <row r="15" ht="18.65" customHeight="1" spans="1:7">
      <c r="A15" s="101" t="s">
        <v>90</v>
      </c>
      <c r="B15" s="102"/>
      <c r="C15" s="130"/>
      <c r="D15" s="115"/>
      <c r="E15" s="126"/>
      <c r="F15" s="121"/>
      <c r="G15" s="107"/>
    </row>
    <row r="16" ht="18.65" customHeight="1" spans="1:7">
      <c r="A16" s="101" t="s">
        <v>91</v>
      </c>
      <c r="B16" s="102">
        <v>3</v>
      </c>
      <c r="C16" s="103">
        <f>'[2]4-利润表分析'!$K$15</f>
        <v>29019.58</v>
      </c>
      <c r="D16" s="104">
        <f>'[2]4-利润表分析'!$D$15</f>
        <v>145970.7</v>
      </c>
      <c r="E16" s="126"/>
      <c r="F16" s="121"/>
      <c r="G16" s="107"/>
    </row>
    <row r="17" ht="18.65" customHeight="1" spans="1:7">
      <c r="A17" s="131" t="s">
        <v>92</v>
      </c>
      <c r="B17" s="102"/>
      <c r="C17" s="132"/>
      <c r="D17" s="133"/>
      <c r="E17" s="126"/>
      <c r="G17" s="107"/>
    </row>
    <row r="18" ht="18.65" customHeight="1" spans="1:7">
      <c r="A18" s="101" t="s">
        <v>93</v>
      </c>
      <c r="B18" s="102"/>
      <c r="C18" s="129"/>
      <c r="D18" s="104"/>
      <c r="E18" s="126"/>
      <c r="F18" s="121"/>
      <c r="G18" s="107"/>
    </row>
    <row r="19" ht="18.65" customHeight="1" spans="1:7">
      <c r="A19" s="101" t="s">
        <v>94</v>
      </c>
      <c r="B19" s="102"/>
      <c r="C19" s="129"/>
      <c r="D19" s="104"/>
      <c r="E19" s="126"/>
      <c r="F19" s="121"/>
      <c r="G19" s="107"/>
    </row>
    <row r="20" ht="18.65" customHeight="1" spans="1:7">
      <c r="A20" s="101" t="s">
        <v>95</v>
      </c>
      <c r="B20" s="102"/>
      <c r="C20" s="129"/>
      <c r="D20" s="134"/>
      <c r="E20" s="126"/>
      <c r="F20" s="121"/>
      <c r="G20" s="107"/>
    </row>
    <row r="21" ht="18.65" customHeight="1" spans="1:7">
      <c r="A21" s="101" t="s">
        <v>96</v>
      </c>
      <c r="B21" s="102"/>
      <c r="C21" s="103">
        <f>SUM(C22:C27)</f>
        <v>15165566.71</v>
      </c>
      <c r="D21" s="104">
        <f>SUM(D22:D27)</f>
        <v>11686965.11</v>
      </c>
      <c r="E21" s="126"/>
      <c r="F21" s="121"/>
      <c r="G21" s="107"/>
    </row>
    <row r="22" ht="18.65" customHeight="1" spans="1:7">
      <c r="A22" s="101" t="s">
        <v>97</v>
      </c>
      <c r="B22" s="102">
        <v>4</v>
      </c>
      <c r="C22" s="103">
        <f>'[2]4-利润表分析'!$K$21</f>
        <v>26626.72</v>
      </c>
      <c r="D22" s="104">
        <f>'[2]4-利润表分析'!$D$21</f>
        <v>27618.05</v>
      </c>
      <c r="E22" s="126"/>
      <c r="F22" s="121"/>
      <c r="G22" s="107"/>
    </row>
    <row r="23" ht="18.65" customHeight="1" spans="1:7">
      <c r="A23" s="101" t="s">
        <v>98</v>
      </c>
      <c r="B23" s="102">
        <v>5</v>
      </c>
      <c r="C23" s="103">
        <f>'[2]4-利润表分析'!$K$22</f>
        <v>10882176.5</v>
      </c>
      <c r="D23" s="104">
        <f>'[2]4-利润表分析'!$D$22</f>
        <v>9907779.81</v>
      </c>
      <c r="E23" s="126"/>
      <c r="F23" s="121"/>
      <c r="G23" s="107"/>
    </row>
    <row r="24" ht="18.65" customHeight="1" spans="1:7">
      <c r="A24" s="101" t="s">
        <v>99</v>
      </c>
      <c r="B24" s="102">
        <v>6</v>
      </c>
      <c r="C24" s="103">
        <f>'[2]4-利润表分析'!$K$23</f>
        <v>4256763.49</v>
      </c>
      <c r="D24" s="104"/>
      <c r="E24" s="126"/>
      <c r="F24" s="121"/>
      <c r="G24" s="107"/>
    </row>
    <row r="25" ht="18.65" customHeight="1" spans="1:7">
      <c r="A25" s="101" t="s">
        <v>100</v>
      </c>
      <c r="B25" s="102"/>
      <c r="C25" s="103">
        <f>[1]利润表!$C$25</f>
        <v>0</v>
      </c>
      <c r="D25" s="104"/>
      <c r="E25" s="126"/>
      <c r="F25" s="121"/>
      <c r="G25" s="107"/>
    </row>
    <row r="26" ht="18.65" customHeight="1" spans="1:7">
      <c r="A26" s="101" t="s">
        <v>101</v>
      </c>
      <c r="B26" s="102">
        <v>7</v>
      </c>
      <c r="C26" s="103"/>
      <c r="D26" s="104">
        <f>'[2]4-利润表分析'!$D$23</f>
        <v>1751567.25</v>
      </c>
      <c r="E26" s="126"/>
      <c r="F26" s="121"/>
      <c r="G26" s="107"/>
    </row>
    <row r="27" ht="18.65" customHeight="1" spans="1:7">
      <c r="A27" s="101" t="s">
        <v>102</v>
      </c>
      <c r="B27" s="102"/>
      <c r="C27" s="103"/>
      <c r="D27" s="104"/>
      <c r="E27" s="126"/>
      <c r="F27" s="121"/>
      <c r="G27" s="107"/>
    </row>
    <row r="28" ht="18.65" customHeight="1" spans="1:7">
      <c r="A28" s="101" t="s">
        <v>103</v>
      </c>
      <c r="B28" s="102"/>
      <c r="C28" s="124">
        <f>C6-C21</f>
        <v>-7257455.35</v>
      </c>
      <c r="D28" s="128">
        <f>D6-D21</f>
        <v>-3830672.35</v>
      </c>
      <c r="E28" s="126"/>
      <c r="F28" s="121"/>
      <c r="G28" s="107"/>
    </row>
    <row r="29" ht="18.65" customHeight="1" spans="1:7">
      <c r="A29" s="101" t="s">
        <v>104</v>
      </c>
      <c r="B29" s="102">
        <v>8</v>
      </c>
      <c r="C29" s="103">
        <f>'[2]4-利润表分析'!$K$27</f>
        <v>79960.91</v>
      </c>
      <c r="D29" s="104">
        <f>'[2]4-利润表分析'!$D$27</f>
        <v>166787.32</v>
      </c>
      <c r="E29" s="126"/>
      <c r="F29" s="121"/>
      <c r="G29" s="107"/>
    </row>
    <row r="30" ht="18.65" customHeight="1" spans="1:7">
      <c r="A30" s="101" t="s">
        <v>105</v>
      </c>
      <c r="B30" s="102">
        <v>9</v>
      </c>
      <c r="C30" s="103">
        <f>'[2]4-利润表分析'!$K$28</f>
        <v>2184</v>
      </c>
      <c r="D30" s="104">
        <f>'[2]4-利润表分析'!$D$28</f>
        <v>500000</v>
      </c>
      <c r="E30" s="126"/>
      <c r="F30" s="121"/>
      <c r="G30" s="107"/>
    </row>
    <row r="31" ht="18.65" customHeight="1" spans="1:7">
      <c r="A31" s="101" t="s">
        <v>106</v>
      </c>
      <c r="B31" s="102"/>
      <c r="C31" s="124">
        <f>C28+C29-C30</f>
        <v>-7179678.44</v>
      </c>
      <c r="D31" s="128">
        <f>D28+D29-D30</f>
        <v>-4163885.03</v>
      </c>
      <c r="E31" s="126"/>
      <c r="F31" s="121"/>
      <c r="G31" s="107"/>
    </row>
    <row r="32" ht="18.65" customHeight="1" spans="1:7">
      <c r="A32" s="101" t="s">
        <v>107</v>
      </c>
      <c r="B32" s="102">
        <v>10</v>
      </c>
      <c r="C32" s="108">
        <f>'[2]4-利润表分析'!$K$30</f>
        <v>-108502.82</v>
      </c>
      <c r="D32" s="104">
        <f>'[2]4-利润表分析'!$D$30</f>
        <v>121566.54</v>
      </c>
      <c r="E32" s="126"/>
      <c r="F32" s="121"/>
      <c r="G32" s="107"/>
    </row>
    <row r="33" ht="18.65" customHeight="1" spans="1:7">
      <c r="A33" s="101" t="s">
        <v>108</v>
      </c>
      <c r="B33" s="102"/>
      <c r="C33" s="124">
        <f>C31-C32</f>
        <v>-7071175.62</v>
      </c>
      <c r="D33" s="128">
        <f>D31-D32</f>
        <v>-4285451.57</v>
      </c>
      <c r="E33" s="126"/>
      <c r="F33" s="121"/>
      <c r="G33" s="107"/>
    </row>
    <row r="34" ht="18.65" customHeight="1" spans="1:7">
      <c r="A34" s="135" t="s">
        <v>109</v>
      </c>
      <c r="B34" s="102"/>
      <c r="C34" s="130">
        <f>C33</f>
        <v>-7071175.62</v>
      </c>
      <c r="D34" s="115">
        <f>D33</f>
        <v>-4285451.57</v>
      </c>
      <c r="E34" s="126"/>
      <c r="F34" s="121"/>
      <c r="G34" s="107"/>
    </row>
    <row r="35" ht="18.65" customHeight="1" spans="1:7">
      <c r="A35" s="135" t="s">
        <v>110</v>
      </c>
      <c r="B35" s="102"/>
      <c r="C35" s="136"/>
      <c r="D35" s="104"/>
      <c r="E35" s="126"/>
      <c r="F35" s="121"/>
      <c r="G35" s="107"/>
    </row>
    <row r="36" ht="18.65" customHeight="1" spans="1:7">
      <c r="A36" s="101" t="s">
        <v>111</v>
      </c>
      <c r="B36" s="102"/>
      <c r="C36" s="103">
        <f>C37+C43</f>
        <v>0</v>
      </c>
      <c r="D36" s="115"/>
      <c r="E36" s="137"/>
      <c r="F36" s="121"/>
      <c r="G36" s="107"/>
    </row>
    <row r="37" ht="18.65" customHeight="1" spans="1:7">
      <c r="A37" s="135" t="s">
        <v>112</v>
      </c>
      <c r="B37" s="102"/>
      <c r="C37" s="138"/>
      <c r="D37" s="115"/>
      <c r="E37" s="126"/>
      <c r="F37" s="121"/>
      <c r="G37" s="107"/>
    </row>
    <row r="38" ht="18.65" customHeight="1" spans="1:7">
      <c r="A38" s="135" t="s">
        <v>113</v>
      </c>
      <c r="B38" s="102"/>
      <c r="C38" s="130"/>
      <c r="D38" s="115"/>
      <c r="E38" s="126"/>
      <c r="F38" s="121"/>
      <c r="G38" s="107"/>
    </row>
    <row r="39" ht="18.65" customHeight="1" spans="1:7">
      <c r="A39" s="135" t="s">
        <v>114</v>
      </c>
      <c r="B39" s="102"/>
      <c r="C39" s="130"/>
      <c r="D39" s="115"/>
      <c r="E39" s="126"/>
      <c r="F39" s="121"/>
      <c r="G39" s="107"/>
    </row>
    <row r="40" ht="18.65" customHeight="1" spans="1:7">
      <c r="A40" s="139" t="s">
        <v>115</v>
      </c>
      <c r="B40" s="102"/>
      <c r="C40" s="130"/>
      <c r="D40" s="115"/>
      <c r="E40" s="126"/>
      <c r="F40" s="121"/>
      <c r="G40" s="107"/>
    </row>
    <row r="41" ht="18.65" customHeight="1" spans="1:7">
      <c r="A41" s="139" t="s">
        <v>116</v>
      </c>
      <c r="B41" s="102"/>
      <c r="C41" s="130"/>
      <c r="D41" s="115"/>
      <c r="E41" s="126"/>
      <c r="F41" s="121"/>
      <c r="G41" s="107"/>
    </row>
    <row r="42" ht="18.65" customHeight="1" spans="1:7">
      <c r="A42" s="139" t="s">
        <v>117</v>
      </c>
      <c r="B42" s="102"/>
      <c r="C42" s="130"/>
      <c r="D42" s="115"/>
      <c r="E42" s="126"/>
      <c r="F42" s="121"/>
      <c r="G42" s="107"/>
    </row>
    <row r="43" ht="18.65" customHeight="1" spans="1:7">
      <c r="A43" s="135" t="s">
        <v>118</v>
      </c>
      <c r="B43" s="102"/>
      <c r="C43" s="103">
        <f>SUM(C44:C52)</f>
        <v>0</v>
      </c>
      <c r="D43" s="115"/>
      <c r="E43" s="126"/>
      <c r="F43" s="121"/>
      <c r="G43" s="107"/>
    </row>
    <row r="44" ht="18.65" customHeight="1" spans="1:7">
      <c r="A44" s="140" t="s">
        <v>119</v>
      </c>
      <c r="B44" s="102"/>
      <c r="C44" s="130"/>
      <c r="D44" s="115"/>
      <c r="E44" s="126"/>
      <c r="F44" s="121"/>
      <c r="G44" s="107"/>
    </row>
    <row r="45" ht="18.65" customHeight="1" spans="1:7">
      <c r="A45" s="140" t="s">
        <v>120</v>
      </c>
      <c r="B45" s="102"/>
      <c r="C45" s="130"/>
      <c r="D45" s="115"/>
      <c r="E45" s="126"/>
      <c r="F45" s="121"/>
      <c r="G45" s="107"/>
    </row>
    <row r="46" ht="18.65" customHeight="1" spans="1:7">
      <c r="A46" s="140" t="s">
        <v>121</v>
      </c>
      <c r="B46" s="102"/>
      <c r="C46" s="130"/>
      <c r="D46" s="115"/>
      <c r="E46" s="126"/>
      <c r="F46" s="121"/>
      <c r="G46" s="107"/>
    </row>
    <row r="47" ht="18.65" customHeight="1" spans="1:7">
      <c r="A47" s="140" t="s">
        <v>122</v>
      </c>
      <c r="B47" s="102"/>
      <c r="C47" s="130"/>
      <c r="D47" s="115"/>
      <c r="E47" s="126"/>
      <c r="F47" s="121"/>
      <c r="G47" s="107"/>
    </row>
    <row r="48" ht="18.65" customHeight="1" spans="1:7">
      <c r="A48" s="140" t="s">
        <v>123</v>
      </c>
      <c r="B48" s="102"/>
      <c r="C48" s="130"/>
      <c r="D48" s="115"/>
      <c r="E48" s="126"/>
      <c r="F48" s="121"/>
      <c r="G48" s="107"/>
    </row>
    <row r="49" ht="18.65" customHeight="1" spans="1:7">
      <c r="A49" s="140" t="s">
        <v>124</v>
      </c>
      <c r="B49" s="102"/>
      <c r="C49" s="130"/>
      <c r="D49" s="115"/>
      <c r="E49" s="126"/>
      <c r="F49" s="121"/>
      <c r="G49" s="107"/>
    </row>
    <row r="50" ht="18.65" customHeight="1" spans="1:7">
      <c r="A50" s="140" t="s">
        <v>125</v>
      </c>
      <c r="B50" s="102"/>
      <c r="C50" s="136"/>
      <c r="D50" s="133"/>
      <c r="E50" s="126"/>
      <c r="F50" s="121"/>
      <c r="G50" s="107"/>
    </row>
    <row r="51" ht="18.65" customHeight="1" spans="1:7">
      <c r="A51" s="140" t="s">
        <v>126</v>
      </c>
      <c r="B51" s="102"/>
      <c r="C51" s="136"/>
      <c r="D51" s="133"/>
      <c r="E51" s="126"/>
      <c r="F51" s="121"/>
      <c r="G51" s="107"/>
    </row>
    <row r="52" ht="18.65" customHeight="1" spans="1:7">
      <c r="A52" s="140" t="s">
        <v>127</v>
      </c>
      <c r="B52" s="102"/>
      <c r="C52" s="136"/>
      <c r="D52" s="128"/>
      <c r="E52" s="126"/>
      <c r="F52" s="121"/>
      <c r="G52" s="107"/>
    </row>
    <row r="53" ht="18.65" customHeight="1" spans="1:7">
      <c r="A53" s="141" t="s">
        <v>128</v>
      </c>
      <c r="B53" s="102"/>
      <c r="C53" s="130">
        <f>C33+C36</f>
        <v>-7071175.62</v>
      </c>
      <c r="D53" s="115">
        <f>D36+D33</f>
        <v>-4285451.57</v>
      </c>
      <c r="E53" s="126"/>
      <c r="G53" s="107"/>
    </row>
    <row r="54" ht="18.65" customHeight="1" spans="1:7">
      <c r="A54" s="141" t="s">
        <v>129</v>
      </c>
      <c r="B54" s="102"/>
      <c r="C54" s="130"/>
      <c r="D54" s="115"/>
      <c r="E54" s="126"/>
      <c r="G54" s="107"/>
    </row>
    <row r="55" ht="18.65" customHeight="1" spans="1:7">
      <c r="A55" s="141" t="s">
        <v>130</v>
      </c>
      <c r="B55" s="102"/>
      <c r="C55" s="130"/>
      <c r="D55" s="115"/>
      <c r="E55" s="126"/>
      <c r="G55" s="107"/>
    </row>
    <row r="56" ht="18.65" customHeight="1" spans="1:7">
      <c r="A56" s="142" t="s">
        <v>131</v>
      </c>
      <c r="B56" s="102"/>
      <c r="C56" s="130"/>
      <c r="D56" s="115"/>
      <c r="E56" s="126"/>
      <c r="G56" s="107"/>
    </row>
    <row r="57" ht="18.65" customHeight="1" spans="1:5">
      <c r="A57" s="119" t="s">
        <v>132</v>
      </c>
      <c r="B57" s="143"/>
      <c r="C57" s="143"/>
      <c r="D57" s="143"/>
      <c r="E57" s="126"/>
    </row>
    <row r="58" ht="18.65" customHeight="1" spans="1:4">
      <c r="A58" s="120"/>
      <c r="B58" s="120"/>
      <c r="C58" s="120"/>
      <c r="D58" s="120"/>
    </row>
    <row r="59" ht="18.65" customHeight="1" spans="1:4">
      <c r="A59" s="87" t="s">
        <v>133</v>
      </c>
      <c r="B59" s="144"/>
      <c r="C59" s="144"/>
      <c r="D59" s="144"/>
    </row>
    <row r="62" spans="3:4">
      <c r="C62" s="145"/>
      <c r="D62" s="145"/>
    </row>
    <row r="63" spans="3:4">
      <c r="C63" s="145"/>
      <c r="D63" s="145"/>
    </row>
    <row r="64" spans="3:4">
      <c r="C64" s="145"/>
      <c r="D64" s="145"/>
    </row>
    <row r="65" spans="3:4">
      <c r="C65" s="107">
        <f>C53-'[2]4-利润表分析'!$K$31</f>
        <v>0</v>
      </c>
      <c r="D65" s="107">
        <f>D53-'[2]4-利润表分析'!$D$31</f>
        <v>0</v>
      </c>
    </row>
  </sheetData>
  <mergeCells count="5">
    <mergeCell ref="A1:D1"/>
    <mergeCell ref="A2:D2"/>
    <mergeCell ref="A57:D57"/>
    <mergeCell ref="A58:D58"/>
    <mergeCell ref="A59:D59"/>
  </mergeCells>
  <printOptions horizontalCentered="1"/>
  <pageMargins left="0.551181102362205" right="0.393700787401575" top="0.984251968503937" bottom="0.393700787401575" header="0.31496062992126" footer="0"/>
  <pageSetup paperSize="9" scale="6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51"/>
  <sheetViews>
    <sheetView showZeros="0" view="pageBreakPreview" zoomScale="85" zoomScaleNormal="100" topLeftCell="A29" workbookViewId="0">
      <selection activeCell="E45" sqref="E45"/>
    </sheetView>
  </sheetViews>
  <sheetFormatPr defaultColWidth="9" defaultRowHeight="12"/>
  <cols>
    <col min="1" max="1" width="50.6333333333333" style="1" customWidth="1"/>
    <col min="2" max="2" width="6.09166666666667" style="1" customWidth="1"/>
    <col min="3" max="4" width="31.3666666666667" style="1" customWidth="1"/>
    <col min="5" max="5" width="17.725" style="43" customWidth="1"/>
    <col min="6" max="6" width="21.8166666666667" style="1" customWidth="1"/>
    <col min="7" max="7" width="17.0916666666667" style="1" customWidth="1"/>
    <col min="8" max="256" width="9" style="1"/>
    <col min="257" max="257" width="48.3666666666667" style="1" customWidth="1"/>
    <col min="258" max="258" width="5.36666666666667" style="1" customWidth="1"/>
    <col min="259" max="260" width="33.8166666666667" style="1" customWidth="1"/>
    <col min="261" max="261" width="17.725" style="1" customWidth="1"/>
    <col min="262" max="262" width="9" style="1"/>
    <col min="263" max="263" width="8.45" style="1" customWidth="1"/>
    <col min="264" max="512" width="9" style="1"/>
    <col min="513" max="513" width="48.3666666666667" style="1" customWidth="1"/>
    <col min="514" max="514" width="5.36666666666667" style="1" customWidth="1"/>
    <col min="515" max="516" width="33.8166666666667" style="1" customWidth="1"/>
    <col min="517" max="517" width="17.725" style="1" customWidth="1"/>
    <col min="518" max="518" width="9" style="1"/>
    <col min="519" max="519" width="8.45" style="1" customWidth="1"/>
    <col min="520" max="768" width="9" style="1"/>
    <col min="769" max="769" width="48.3666666666667" style="1" customWidth="1"/>
    <col min="770" max="770" width="5.36666666666667" style="1" customWidth="1"/>
    <col min="771" max="772" width="33.8166666666667" style="1" customWidth="1"/>
    <col min="773" max="773" width="17.725" style="1" customWidth="1"/>
    <col min="774" max="774" width="9" style="1"/>
    <col min="775" max="775" width="8.45" style="1" customWidth="1"/>
    <col min="776" max="1024" width="9" style="1"/>
    <col min="1025" max="1025" width="48.3666666666667" style="1" customWidth="1"/>
    <col min="1026" max="1026" width="5.36666666666667" style="1" customWidth="1"/>
    <col min="1027" max="1028" width="33.8166666666667" style="1" customWidth="1"/>
    <col min="1029" max="1029" width="17.725" style="1" customWidth="1"/>
    <col min="1030" max="1030" width="9" style="1"/>
    <col min="1031" max="1031" width="8.45" style="1" customWidth="1"/>
    <col min="1032" max="1280" width="9" style="1"/>
    <col min="1281" max="1281" width="48.3666666666667" style="1" customWidth="1"/>
    <col min="1282" max="1282" width="5.36666666666667" style="1" customWidth="1"/>
    <col min="1283" max="1284" width="33.8166666666667" style="1" customWidth="1"/>
    <col min="1285" max="1285" width="17.725" style="1" customWidth="1"/>
    <col min="1286" max="1286" width="9" style="1"/>
    <col min="1287" max="1287" width="8.45" style="1" customWidth="1"/>
    <col min="1288" max="1536" width="9" style="1"/>
    <col min="1537" max="1537" width="48.3666666666667" style="1" customWidth="1"/>
    <col min="1538" max="1538" width="5.36666666666667" style="1" customWidth="1"/>
    <col min="1539" max="1540" width="33.8166666666667" style="1" customWidth="1"/>
    <col min="1541" max="1541" width="17.725" style="1" customWidth="1"/>
    <col min="1542" max="1542" width="9" style="1"/>
    <col min="1543" max="1543" width="8.45" style="1" customWidth="1"/>
    <col min="1544" max="1792" width="9" style="1"/>
    <col min="1793" max="1793" width="48.3666666666667" style="1" customWidth="1"/>
    <col min="1794" max="1794" width="5.36666666666667" style="1" customWidth="1"/>
    <col min="1795" max="1796" width="33.8166666666667" style="1" customWidth="1"/>
    <col min="1797" max="1797" width="17.725" style="1" customWidth="1"/>
    <col min="1798" max="1798" width="9" style="1"/>
    <col min="1799" max="1799" width="8.45" style="1" customWidth="1"/>
    <col min="1800" max="2048" width="9" style="1"/>
    <col min="2049" max="2049" width="48.3666666666667" style="1" customWidth="1"/>
    <col min="2050" max="2050" width="5.36666666666667" style="1" customWidth="1"/>
    <col min="2051" max="2052" width="33.8166666666667" style="1" customWidth="1"/>
    <col min="2053" max="2053" width="17.725" style="1" customWidth="1"/>
    <col min="2054" max="2054" width="9" style="1"/>
    <col min="2055" max="2055" width="8.45" style="1" customWidth="1"/>
    <col min="2056" max="2304" width="9" style="1"/>
    <col min="2305" max="2305" width="48.3666666666667" style="1" customWidth="1"/>
    <col min="2306" max="2306" width="5.36666666666667" style="1" customWidth="1"/>
    <col min="2307" max="2308" width="33.8166666666667" style="1" customWidth="1"/>
    <col min="2309" max="2309" width="17.725" style="1" customWidth="1"/>
    <col min="2310" max="2310" width="9" style="1"/>
    <col min="2311" max="2311" width="8.45" style="1" customWidth="1"/>
    <col min="2312" max="2560" width="9" style="1"/>
    <col min="2561" max="2561" width="48.3666666666667" style="1" customWidth="1"/>
    <col min="2562" max="2562" width="5.36666666666667" style="1" customWidth="1"/>
    <col min="2563" max="2564" width="33.8166666666667" style="1" customWidth="1"/>
    <col min="2565" max="2565" width="17.725" style="1" customWidth="1"/>
    <col min="2566" max="2566" width="9" style="1"/>
    <col min="2567" max="2567" width="8.45" style="1" customWidth="1"/>
    <col min="2568" max="2816" width="9" style="1"/>
    <col min="2817" max="2817" width="48.3666666666667" style="1" customWidth="1"/>
    <col min="2818" max="2818" width="5.36666666666667" style="1" customWidth="1"/>
    <col min="2819" max="2820" width="33.8166666666667" style="1" customWidth="1"/>
    <col min="2821" max="2821" width="17.725" style="1" customWidth="1"/>
    <col min="2822" max="2822" width="9" style="1"/>
    <col min="2823" max="2823" width="8.45" style="1" customWidth="1"/>
    <col min="2824" max="3072" width="9" style="1"/>
    <col min="3073" max="3073" width="48.3666666666667" style="1" customWidth="1"/>
    <col min="3074" max="3074" width="5.36666666666667" style="1" customWidth="1"/>
    <col min="3075" max="3076" width="33.8166666666667" style="1" customWidth="1"/>
    <col min="3077" max="3077" width="17.725" style="1" customWidth="1"/>
    <col min="3078" max="3078" width="9" style="1"/>
    <col min="3079" max="3079" width="8.45" style="1" customWidth="1"/>
    <col min="3080" max="3328" width="9" style="1"/>
    <col min="3329" max="3329" width="48.3666666666667" style="1" customWidth="1"/>
    <col min="3330" max="3330" width="5.36666666666667" style="1" customWidth="1"/>
    <col min="3331" max="3332" width="33.8166666666667" style="1" customWidth="1"/>
    <col min="3333" max="3333" width="17.725" style="1" customWidth="1"/>
    <col min="3334" max="3334" width="9" style="1"/>
    <col min="3335" max="3335" width="8.45" style="1" customWidth="1"/>
    <col min="3336" max="3584" width="9" style="1"/>
    <col min="3585" max="3585" width="48.3666666666667" style="1" customWidth="1"/>
    <col min="3586" max="3586" width="5.36666666666667" style="1" customWidth="1"/>
    <col min="3587" max="3588" width="33.8166666666667" style="1" customWidth="1"/>
    <col min="3589" max="3589" width="17.725" style="1" customWidth="1"/>
    <col min="3590" max="3590" width="9" style="1"/>
    <col min="3591" max="3591" width="8.45" style="1" customWidth="1"/>
    <col min="3592" max="3840" width="9" style="1"/>
    <col min="3841" max="3841" width="48.3666666666667" style="1" customWidth="1"/>
    <col min="3842" max="3842" width="5.36666666666667" style="1" customWidth="1"/>
    <col min="3843" max="3844" width="33.8166666666667" style="1" customWidth="1"/>
    <col min="3845" max="3845" width="17.725" style="1" customWidth="1"/>
    <col min="3846" max="3846" width="9" style="1"/>
    <col min="3847" max="3847" width="8.45" style="1" customWidth="1"/>
    <col min="3848" max="4096" width="9" style="1"/>
    <col min="4097" max="4097" width="48.3666666666667" style="1" customWidth="1"/>
    <col min="4098" max="4098" width="5.36666666666667" style="1" customWidth="1"/>
    <col min="4099" max="4100" width="33.8166666666667" style="1" customWidth="1"/>
    <col min="4101" max="4101" width="17.725" style="1" customWidth="1"/>
    <col min="4102" max="4102" width="9" style="1"/>
    <col min="4103" max="4103" width="8.45" style="1" customWidth="1"/>
    <col min="4104" max="4352" width="9" style="1"/>
    <col min="4353" max="4353" width="48.3666666666667" style="1" customWidth="1"/>
    <col min="4354" max="4354" width="5.36666666666667" style="1" customWidth="1"/>
    <col min="4355" max="4356" width="33.8166666666667" style="1" customWidth="1"/>
    <col min="4357" max="4357" width="17.725" style="1" customWidth="1"/>
    <col min="4358" max="4358" width="9" style="1"/>
    <col min="4359" max="4359" width="8.45" style="1" customWidth="1"/>
    <col min="4360" max="4608" width="9" style="1"/>
    <col min="4609" max="4609" width="48.3666666666667" style="1" customWidth="1"/>
    <col min="4610" max="4610" width="5.36666666666667" style="1" customWidth="1"/>
    <col min="4611" max="4612" width="33.8166666666667" style="1" customWidth="1"/>
    <col min="4613" max="4613" width="17.725" style="1" customWidth="1"/>
    <col min="4614" max="4614" width="9" style="1"/>
    <col min="4615" max="4615" width="8.45" style="1" customWidth="1"/>
    <col min="4616" max="4864" width="9" style="1"/>
    <col min="4865" max="4865" width="48.3666666666667" style="1" customWidth="1"/>
    <col min="4866" max="4866" width="5.36666666666667" style="1" customWidth="1"/>
    <col min="4867" max="4868" width="33.8166666666667" style="1" customWidth="1"/>
    <col min="4869" max="4869" width="17.725" style="1" customWidth="1"/>
    <col min="4870" max="4870" width="9" style="1"/>
    <col min="4871" max="4871" width="8.45" style="1" customWidth="1"/>
    <col min="4872" max="5120" width="9" style="1"/>
    <col min="5121" max="5121" width="48.3666666666667" style="1" customWidth="1"/>
    <col min="5122" max="5122" width="5.36666666666667" style="1" customWidth="1"/>
    <col min="5123" max="5124" width="33.8166666666667" style="1" customWidth="1"/>
    <col min="5125" max="5125" width="17.725" style="1" customWidth="1"/>
    <col min="5126" max="5126" width="9" style="1"/>
    <col min="5127" max="5127" width="8.45" style="1" customWidth="1"/>
    <col min="5128" max="5376" width="9" style="1"/>
    <col min="5377" max="5377" width="48.3666666666667" style="1" customWidth="1"/>
    <col min="5378" max="5378" width="5.36666666666667" style="1" customWidth="1"/>
    <col min="5379" max="5380" width="33.8166666666667" style="1" customWidth="1"/>
    <col min="5381" max="5381" width="17.725" style="1" customWidth="1"/>
    <col min="5382" max="5382" width="9" style="1"/>
    <col min="5383" max="5383" width="8.45" style="1" customWidth="1"/>
    <col min="5384" max="5632" width="9" style="1"/>
    <col min="5633" max="5633" width="48.3666666666667" style="1" customWidth="1"/>
    <col min="5634" max="5634" width="5.36666666666667" style="1" customWidth="1"/>
    <col min="5635" max="5636" width="33.8166666666667" style="1" customWidth="1"/>
    <col min="5637" max="5637" width="17.725" style="1" customWidth="1"/>
    <col min="5638" max="5638" width="9" style="1"/>
    <col min="5639" max="5639" width="8.45" style="1" customWidth="1"/>
    <col min="5640" max="5888" width="9" style="1"/>
    <col min="5889" max="5889" width="48.3666666666667" style="1" customWidth="1"/>
    <col min="5890" max="5890" width="5.36666666666667" style="1" customWidth="1"/>
    <col min="5891" max="5892" width="33.8166666666667" style="1" customWidth="1"/>
    <col min="5893" max="5893" width="17.725" style="1" customWidth="1"/>
    <col min="5894" max="5894" width="9" style="1"/>
    <col min="5895" max="5895" width="8.45" style="1" customWidth="1"/>
    <col min="5896" max="6144" width="9" style="1"/>
    <col min="6145" max="6145" width="48.3666666666667" style="1" customWidth="1"/>
    <col min="6146" max="6146" width="5.36666666666667" style="1" customWidth="1"/>
    <col min="6147" max="6148" width="33.8166666666667" style="1" customWidth="1"/>
    <col min="6149" max="6149" width="17.725" style="1" customWidth="1"/>
    <col min="6150" max="6150" width="9" style="1"/>
    <col min="6151" max="6151" width="8.45" style="1" customWidth="1"/>
    <col min="6152" max="6400" width="9" style="1"/>
    <col min="6401" max="6401" width="48.3666666666667" style="1" customWidth="1"/>
    <col min="6402" max="6402" width="5.36666666666667" style="1" customWidth="1"/>
    <col min="6403" max="6404" width="33.8166666666667" style="1" customWidth="1"/>
    <col min="6405" max="6405" width="17.725" style="1" customWidth="1"/>
    <col min="6406" max="6406" width="9" style="1"/>
    <col min="6407" max="6407" width="8.45" style="1" customWidth="1"/>
    <col min="6408" max="6656" width="9" style="1"/>
    <col min="6657" max="6657" width="48.3666666666667" style="1" customWidth="1"/>
    <col min="6658" max="6658" width="5.36666666666667" style="1" customWidth="1"/>
    <col min="6659" max="6660" width="33.8166666666667" style="1" customWidth="1"/>
    <col min="6661" max="6661" width="17.725" style="1" customWidth="1"/>
    <col min="6662" max="6662" width="9" style="1"/>
    <col min="6663" max="6663" width="8.45" style="1" customWidth="1"/>
    <col min="6664" max="6912" width="9" style="1"/>
    <col min="6913" max="6913" width="48.3666666666667" style="1" customWidth="1"/>
    <col min="6914" max="6914" width="5.36666666666667" style="1" customWidth="1"/>
    <col min="6915" max="6916" width="33.8166666666667" style="1" customWidth="1"/>
    <col min="6917" max="6917" width="17.725" style="1" customWidth="1"/>
    <col min="6918" max="6918" width="9" style="1"/>
    <col min="6919" max="6919" width="8.45" style="1" customWidth="1"/>
    <col min="6920" max="7168" width="9" style="1"/>
    <col min="7169" max="7169" width="48.3666666666667" style="1" customWidth="1"/>
    <col min="7170" max="7170" width="5.36666666666667" style="1" customWidth="1"/>
    <col min="7171" max="7172" width="33.8166666666667" style="1" customWidth="1"/>
    <col min="7173" max="7173" width="17.725" style="1" customWidth="1"/>
    <col min="7174" max="7174" width="9" style="1"/>
    <col min="7175" max="7175" width="8.45" style="1" customWidth="1"/>
    <col min="7176" max="7424" width="9" style="1"/>
    <col min="7425" max="7425" width="48.3666666666667" style="1" customWidth="1"/>
    <col min="7426" max="7426" width="5.36666666666667" style="1" customWidth="1"/>
    <col min="7427" max="7428" width="33.8166666666667" style="1" customWidth="1"/>
    <col min="7429" max="7429" width="17.725" style="1" customWidth="1"/>
    <col min="7430" max="7430" width="9" style="1"/>
    <col min="7431" max="7431" width="8.45" style="1" customWidth="1"/>
    <col min="7432" max="7680" width="9" style="1"/>
    <col min="7681" max="7681" width="48.3666666666667" style="1" customWidth="1"/>
    <col min="7682" max="7682" width="5.36666666666667" style="1" customWidth="1"/>
    <col min="7683" max="7684" width="33.8166666666667" style="1" customWidth="1"/>
    <col min="7685" max="7685" width="17.725" style="1" customWidth="1"/>
    <col min="7686" max="7686" width="9" style="1"/>
    <col min="7687" max="7687" width="8.45" style="1" customWidth="1"/>
    <col min="7688" max="7936" width="9" style="1"/>
    <col min="7937" max="7937" width="48.3666666666667" style="1" customWidth="1"/>
    <col min="7938" max="7938" width="5.36666666666667" style="1" customWidth="1"/>
    <col min="7939" max="7940" width="33.8166666666667" style="1" customWidth="1"/>
    <col min="7941" max="7941" width="17.725" style="1" customWidth="1"/>
    <col min="7942" max="7942" width="9" style="1"/>
    <col min="7943" max="7943" width="8.45" style="1" customWidth="1"/>
    <col min="7944" max="8192" width="9" style="1"/>
    <col min="8193" max="8193" width="48.3666666666667" style="1" customWidth="1"/>
    <col min="8194" max="8194" width="5.36666666666667" style="1" customWidth="1"/>
    <col min="8195" max="8196" width="33.8166666666667" style="1" customWidth="1"/>
    <col min="8197" max="8197" width="17.725" style="1" customWidth="1"/>
    <col min="8198" max="8198" width="9" style="1"/>
    <col min="8199" max="8199" width="8.45" style="1" customWidth="1"/>
    <col min="8200" max="8448" width="9" style="1"/>
    <col min="8449" max="8449" width="48.3666666666667" style="1" customWidth="1"/>
    <col min="8450" max="8450" width="5.36666666666667" style="1" customWidth="1"/>
    <col min="8451" max="8452" width="33.8166666666667" style="1" customWidth="1"/>
    <col min="8453" max="8453" width="17.725" style="1" customWidth="1"/>
    <col min="8454" max="8454" width="9" style="1"/>
    <col min="8455" max="8455" width="8.45" style="1" customWidth="1"/>
    <col min="8456" max="8704" width="9" style="1"/>
    <col min="8705" max="8705" width="48.3666666666667" style="1" customWidth="1"/>
    <col min="8706" max="8706" width="5.36666666666667" style="1" customWidth="1"/>
    <col min="8707" max="8708" width="33.8166666666667" style="1" customWidth="1"/>
    <col min="8709" max="8709" width="17.725" style="1" customWidth="1"/>
    <col min="8710" max="8710" width="9" style="1"/>
    <col min="8711" max="8711" width="8.45" style="1" customWidth="1"/>
    <col min="8712" max="8960" width="9" style="1"/>
    <col min="8961" max="8961" width="48.3666666666667" style="1" customWidth="1"/>
    <col min="8962" max="8962" width="5.36666666666667" style="1" customWidth="1"/>
    <col min="8963" max="8964" width="33.8166666666667" style="1" customWidth="1"/>
    <col min="8965" max="8965" width="17.725" style="1" customWidth="1"/>
    <col min="8966" max="8966" width="9" style="1"/>
    <col min="8967" max="8967" width="8.45" style="1" customWidth="1"/>
    <col min="8968" max="9216" width="9" style="1"/>
    <col min="9217" max="9217" width="48.3666666666667" style="1" customWidth="1"/>
    <col min="9218" max="9218" width="5.36666666666667" style="1" customWidth="1"/>
    <col min="9219" max="9220" width="33.8166666666667" style="1" customWidth="1"/>
    <col min="9221" max="9221" width="17.725" style="1" customWidth="1"/>
    <col min="9222" max="9222" width="9" style="1"/>
    <col min="9223" max="9223" width="8.45" style="1" customWidth="1"/>
    <col min="9224" max="9472" width="9" style="1"/>
    <col min="9473" max="9473" width="48.3666666666667" style="1" customWidth="1"/>
    <col min="9474" max="9474" width="5.36666666666667" style="1" customWidth="1"/>
    <col min="9475" max="9476" width="33.8166666666667" style="1" customWidth="1"/>
    <col min="9477" max="9477" width="17.725" style="1" customWidth="1"/>
    <col min="9478" max="9478" width="9" style="1"/>
    <col min="9479" max="9479" width="8.45" style="1" customWidth="1"/>
    <col min="9480" max="9728" width="9" style="1"/>
    <col min="9729" max="9729" width="48.3666666666667" style="1" customWidth="1"/>
    <col min="9730" max="9730" width="5.36666666666667" style="1" customWidth="1"/>
    <col min="9731" max="9732" width="33.8166666666667" style="1" customWidth="1"/>
    <col min="9733" max="9733" width="17.725" style="1" customWidth="1"/>
    <col min="9734" max="9734" width="9" style="1"/>
    <col min="9735" max="9735" width="8.45" style="1" customWidth="1"/>
    <col min="9736" max="9984" width="9" style="1"/>
    <col min="9985" max="9985" width="48.3666666666667" style="1" customWidth="1"/>
    <col min="9986" max="9986" width="5.36666666666667" style="1" customWidth="1"/>
    <col min="9987" max="9988" width="33.8166666666667" style="1" customWidth="1"/>
    <col min="9989" max="9989" width="17.725" style="1" customWidth="1"/>
    <col min="9990" max="9990" width="9" style="1"/>
    <col min="9991" max="9991" width="8.45" style="1" customWidth="1"/>
    <col min="9992" max="10240" width="9" style="1"/>
    <col min="10241" max="10241" width="48.3666666666667" style="1" customWidth="1"/>
    <col min="10242" max="10242" width="5.36666666666667" style="1" customWidth="1"/>
    <col min="10243" max="10244" width="33.8166666666667" style="1" customWidth="1"/>
    <col min="10245" max="10245" width="17.725" style="1" customWidth="1"/>
    <col min="10246" max="10246" width="9" style="1"/>
    <col min="10247" max="10247" width="8.45" style="1" customWidth="1"/>
    <col min="10248" max="10496" width="9" style="1"/>
    <col min="10497" max="10497" width="48.3666666666667" style="1" customWidth="1"/>
    <col min="10498" max="10498" width="5.36666666666667" style="1" customWidth="1"/>
    <col min="10499" max="10500" width="33.8166666666667" style="1" customWidth="1"/>
    <col min="10501" max="10501" width="17.725" style="1" customWidth="1"/>
    <col min="10502" max="10502" width="9" style="1"/>
    <col min="10503" max="10503" width="8.45" style="1" customWidth="1"/>
    <col min="10504" max="10752" width="9" style="1"/>
    <col min="10753" max="10753" width="48.3666666666667" style="1" customWidth="1"/>
    <col min="10754" max="10754" width="5.36666666666667" style="1" customWidth="1"/>
    <col min="10755" max="10756" width="33.8166666666667" style="1" customWidth="1"/>
    <col min="10757" max="10757" width="17.725" style="1" customWidth="1"/>
    <col min="10758" max="10758" width="9" style="1"/>
    <col min="10759" max="10759" width="8.45" style="1" customWidth="1"/>
    <col min="10760" max="11008" width="9" style="1"/>
    <col min="11009" max="11009" width="48.3666666666667" style="1" customWidth="1"/>
    <col min="11010" max="11010" width="5.36666666666667" style="1" customWidth="1"/>
    <col min="11011" max="11012" width="33.8166666666667" style="1" customWidth="1"/>
    <col min="11013" max="11013" width="17.725" style="1" customWidth="1"/>
    <col min="11014" max="11014" width="9" style="1"/>
    <col min="11015" max="11015" width="8.45" style="1" customWidth="1"/>
    <col min="11016" max="11264" width="9" style="1"/>
    <col min="11265" max="11265" width="48.3666666666667" style="1" customWidth="1"/>
    <col min="11266" max="11266" width="5.36666666666667" style="1" customWidth="1"/>
    <col min="11267" max="11268" width="33.8166666666667" style="1" customWidth="1"/>
    <col min="11269" max="11269" width="17.725" style="1" customWidth="1"/>
    <col min="11270" max="11270" width="9" style="1"/>
    <col min="11271" max="11271" width="8.45" style="1" customWidth="1"/>
    <col min="11272" max="11520" width="9" style="1"/>
    <col min="11521" max="11521" width="48.3666666666667" style="1" customWidth="1"/>
    <col min="11522" max="11522" width="5.36666666666667" style="1" customWidth="1"/>
    <col min="11523" max="11524" width="33.8166666666667" style="1" customWidth="1"/>
    <col min="11525" max="11525" width="17.725" style="1" customWidth="1"/>
    <col min="11526" max="11526" width="9" style="1"/>
    <col min="11527" max="11527" width="8.45" style="1" customWidth="1"/>
    <col min="11528" max="11776" width="9" style="1"/>
    <col min="11777" max="11777" width="48.3666666666667" style="1" customWidth="1"/>
    <col min="11778" max="11778" width="5.36666666666667" style="1" customWidth="1"/>
    <col min="11779" max="11780" width="33.8166666666667" style="1" customWidth="1"/>
    <col min="11781" max="11781" width="17.725" style="1" customWidth="1"/>
    <col min="11782" max="11782" width="9" style="1"/>
    <col min="11783" max="11783" width="8.45" style="1" customWidth="1"/>
    <col min="11784" max="12032" width="9" style="1"/>
    <col min="12033" max="12033" width="48.3666666666667" style="1" customWidth="1"/>
    <col min="12034" max="12034" width="5.36666666666667" style="1" customWidth="1"/>
    <col min="12035" max="12036" width="33.8166666666667" style="1" customWidth="1"/>
    <col min="12037" max="12037" width="17.725" style="1" customWidth="1"/>
    <col min="12038" max="12038" width="9" style="1"/>
    <col min="12039" max="12039" width="8.45" style="1" customWidth="1"/>
    <col min="12040" max="12288" width="9" style="1"/>
    <col min="12289" max="12289" width="48.3666666666667" style="1" customWidth="1"/>
    <col min="12290" max="12290" width="5.36666666666667" style="1" customWidth="1"/>
    <col min="12291" max="12292" width="33.8166666666667" style="1" customWidth="1"/>
    <col min="12293" max="12293" width="17.725" style="1" customWidth="1"/>
    <col min="12294" max="12294" width="9" style="1"/>
    <col min="12295" max="12295" width="8.45" style="1" customWidth="1"/>
    <col min="12296" max="12544" width="9" style="1"/>
    <col min="12545" max="12545" width="48.3666666666667" style="1" customWidth="1"/>
    <col min="12546" max="12546" width="5.36666666666667" style="1" customWidth="1"/>
    <col min="12547" max="12548" width="33.8166666666667" style="1" customWidth="1"/>
    <col min="12549" max="12549" width="17.725" style="1" customWidth="1"/>
    <col min="12550" max="12550" width="9" style="1"/>
    <col min="12551" max="12551" width="8.45" style="1" customWidth="1"/>
    <col min="12552" max="12800" width="9" style="1"/>
    <col min="12801" max="12801" width="48.3666666666667" style="1" customWidth="1"/>
    <col min="12802" max="12802" width="5.36666666666667" style="1" customWidth="1"/>
    <col min="12803" max="12804" width="33.8166666666667" style="1" customWidth="1"/>
    <col min="12805" max="12805" width="17.725" style="1" customWidth="1"/>
    <col min="12806" max="12806" width="9" style="1"/>
    <col min="12807" max="12807" width="8.45" style="1" customWidth="1"/>
    <col min="12808" max="13056" width="9" style="1"/>
    <col min="13057" max="13057" width="48.3666666666667" style="1" customWidth="1"/>
    <col min="13058" max="13058" width="5.36666666666667" style="1" customWidth="1"/>
    <col min="13059" max="13060" width="33.8166666666667" style="1" customWidth="1"/>
    <col min="13061" max="13061" width="17.725" style="1" customWidth="1"/>
    <col min="13062" max="13062" width="9" style="1"/>
    <col min="13063" max="13063" width="8.45" style="1" customWidth="1"/>
    <col min="13064" max="13312" width="9" style="1"/>
    <col min="13313" max="13313" width="48.3666666666667" style="1" customWidth="1"/>
    <col min="13314" max="13314" width="5.36666666666667" style="1" customWidth="1"/>
    <col min="13315" max="13316" width="33.8166666666667" style="1" customWidth="1"/>
    <col min="13317" max="13317" width="17.725" style="1" customWidth="1"/>
    <col min="13318" max="13318" width="9" style="1"/>
    <col min="13319" max="13319" width="8.45" style="1" customWidth="1"/>
    <col min="13320" max="13568" width="9" style="1"/>
    <col min="13569" max="13569" width="48.3666666666667" style="1" customWidth="1"/>
    <col min="13570" max="13570" width="5.36666666666667" style="1" customWidth="1"/>
    <col min="13571" max="13572" width="33.8166666666667" style="1" customWidth="1"/>
    <col min="13573" max="13573" width="17.725" style="1" customWidth="1"/>
    <col min="13574" max="13574" width="9" style="1"/>
    <col min="13575" max="13575" width="8.45" style="1" customWidth="1"/>
    <col min="13576" max="13824" width="9" style="1"/>
    <col min="13825" max="13825" width="48.3666666666667" style="1" customWidth="1"/>
    <col min="13826" max="13826" width="5.36666666666667" style="1" customWidth="1"/>
    <col min="13827" max="13828" width="33.8166666666667" style="1" customWidth="1"/>
    <col min="13829" max="13829" width="17.725" style="1" customWidth="1"/>
    <col min="13830" max="13830" width="9" style="1"/>
    <col min="13831" max="13831" width="8.45" style="1" customWidth="1"/>
    <col min="13832" max="14080" width="9" style="1"/>
    <col min="14081" max="14081" width="48.3666666666667" style="1" customWidth="1"/>
    <col min="14082" max="14082" width="5.36666666666667" style="1" customWidth="1"/>
    <col min="14083" max="14084" width="33.8166666666667" style="1" customWidth="1"/>
    <col min="14085" max="14085" width="17.725" style="1" customWidth="1"/>
    <col min="14086" max="14086" width="9" style="1"/>
    <col min="14087" max="14087" width="8.45" style="1" customWidth="1"/>
    <col min="14088" max="14336" width="9" style="1"/>
    <col min="14337" max="14337" width="48.3666666666667" style="1" customWidth="1"/>
    <col min="14338" max="14338" width="5.36666666666667" style="1" customWidth="1"/>
    <col min="14339" max="14340" width="33.8166666666667" style="1" customWidth="1"/>
    <col min="14341" max="14341" width="17.725" style="1" customWidth="1"/>
    <col min="14342" max="14342" width="9" style="1"/>
    <col min="14343" max="14343" width="8.45" style="1" customWidth="1"/>
    <col min="14344" max="14592" width="9" style="1"/>
    <col min="14593" max="14593" width="48.3666666666667" style="1" customWidth="1"/>
    <col min="14594" max="14594" width="5.36666666666667" style="1" customWidth="1"/>
    <col min="14595" max="14596" width="33.8166666666667" style="1" customWidth="1"/>
    <col min="14597" max="14597" width="17.725" style="1" customWidth="1"/>
    <col min="14598" max="14598" width="9" style="1"/>
    <col min="14599" max="14599" width="8.45" style="1" customWidth="1"/>
    <col min="14600" max="14848" width="9" style="1"/>
    <col min="14849" max="14849" width="48.3666666666667" style="1" customWidth="1"/>
    <col min="14850" max="14850" width="5.36666666666667" style="1" customWidth="1"/>
    <col min="14851" max="14852" width="33.8166666666667" style="1" customWidth="1"/>
    <col min="14853" max="14853" width="17.725" style="1" customWidth="1"/>
    <col min="14854" max="14854" width="9" style="1"/>
    <col min="14855" max="14855" width="8.45" style="1" customWidth="1"/>
    <col min="14856" max="15104" width="9" style="1"/>
    <col min="15105" max="15105" width="48.3666666666667" style="1" customWidth="1"/>
    <col min="15106" max="15106" width="5.36666666666667" style="1" customWidth="1"/>
    <col min="15107" max="15108" width="33.8166666666667" style="1" customWidth="1"/>
    <col min="15109" max="15109" width="17.725" style="1" customWidth="1"/>
    <col min="15110" max="15110" width="9" style="1"/>
    <col min="15111" max="15111" width="8.45" style="1" customWidth="1"/>
    <col min="15112" max="15360" width="9" style="1"/>
    <col min="15361" max="15361" width="48.3666666666667" style="1" customWidth="1"/>
    <col min="15362" max="15362" width="5.36666666666667" style="1" customWidth="1"/>
    <col min="15363" max="15364" width="33.8166666666667" style="1" customWidth="1"/>
    <col min="15365" max="15365" width="17.725" style="1" customWidth="1"/>
    <col min="15366" max="15366" width="9" style="1"/>
    <col min="15367" max="15367" width="8.45" style="1" customWidth="1"/>
    <col min="15368" max="15616" width="9" style="1"/>
    <col min="15617" max="15617" width="48.3666666666667" style="1" customWidth="1"/>
    <col min="15618" max="15618" width="5.36666666666667" style="1" customWidth="1"/>
    <col min="15619" max="15620" width="33.8166666666667" style="1" customWidth="1"/>
    <col min="15621" max="15621" width="17.725" style="1" customWidth="1"/>
    <col min="15622" max="15622" width="9" style="1"/>
    <col min="15623" max="15623" width="8.45" style="1" customWidth="1"/>
    <col min="15624" max="15872" width="9" style="1"/>
    <col min="15873" max="15873" width="48.3666666666667" style="1" customWidth="1"/>
    <col min="15874" max="15874" width="5.36666666666667" style="1" customWidth="1"/>
    <col min="15875" max="15876" width="33.8166666666667" style="1" customWidth="1"/>
    <col min="15877" max="15877" width="17.725" style="1" customWidth="1"/>
    <col min="15878" max="15878" width="9" style="1"/>
    <col min="15879" max="15879" width="8.45" style="1" customWidth="1"/>
    <col min="15880" max="16128" width="9" style="1"/>
    <col min="16129" max="16129" width="48.3666666666667" style="1" customWidth="1"/>
    <col min="16130" max="16130" width="5.36666666666667" style="1" customWidth="1"/>
    <col min="16131" max="16132" width="33.8166666666667" style="1" customWidth="1"/>
    <col min="16133" max="16133" width="17.725" style="1" customWidth="1"/>
    <col min="16134" max="16134" width="9" style="1"/>
    <col min="16135" max="16135" width="8.45" style="1" customWidth="1"/>
    <col min="16136" max="16384" width="9" style="1"/>
  </cols>
  <sheetData>
    <row r="1" ht="25.5" spans="1:4">
      <c r="A1" s="6" t="s">
        <v>134</v>
      </c>
      <c r="B1" s="6"/>
      <c r="C1" s="6"/>
      <c r="D1" s="6"/>
    </row>
    <row r="2" ht="15" customHeight="1" spans="1:4">
      <c r="A2" s="87" t="s">
        <v>75</v>
      </c>
      <c r="B2" s="88"/>
      <c r="C2" s="88"/>
      <c r="D2" s="88"/>
    </row>
    <row r="3" ht="15.75" customHeight="1" spans="1:4">
      <c r="A3" s="88"/>
      <c r="B3" s="88"/>
      <c r="C3" s="88"/>
      <c r="D3" s="89" t="s">
        <v>135</v>
      </c>
    </row>
    <row r="4" ht="15.75" customHeight="1" spans="1:4">
      <c r="A4" s="90" t="str">
        <f>'BS1'!A4</f>
        <v>编制单位：青海乐都三江村镇银行股份有限公司</v>
      </c>
      <c r="B4" s="90"/>
      <c r="C4" s="90"/>
      <c r="D4" s="91" t="s">
        <v>77</v>
      </c>
    </row>
    <row r="5" ht="27.75" customHeight="1" spans="1:4">
      <c r="A5" s="92" t="s">
        <v>78</v>
      </c>
      <c r="B5" s="93" t="s">
        <v>5</v>
      </c>
      <c r="C5" s="94" t="s">
        <v>79</v>
      </c>
      <c r="D5" s="95" t="s">
        <v>80</v>
      </c>
    </row>
    <row r="6" ht="17.15" customHeight="1" spans="1:7">
      <c r="A6" s="96" t="s">
        <v>136</v>
      </c>
      <c r="B6" s="97"/>
      <c r="C6" s="98"/>
      <c r="D6" s="99"/>
      <c r="G6" s="100"/>
    </row>
    <row r="7" ht="17.15" customHeight="1" spans="1:9">
      <c r="A7" s="101" t="s">
        <v>137</v>
      </c>
      <c r="B7" s="102"/>
      <c r="C7" s="103">
        <f>'[2]6-TC2022'!$F$6</f>
        <v>16650824.55</v>
      </c>
      <c r="D7" s="104">
        <f>[3]CF!$C$7</f>
        <v>28269989.51</v>
      </c>
      <c r="E7" s="105"/>
      <c r="F7" s="106"/>
      <c r="G7" s="100"/>
      <c r="H7" s="107"/>
      <c r="I7" s="107"/>
    </row>
    <row r="8" ht="17.15" customHeight="1" spans="1:9">
      <c r="A8" s="101" t="s">
        <v>138</v>
      </c>
      <c r="B8" s="102"/>
      <c r="C8" s="103">
        <f>'[2]6-TC2022'!$F$7</f>
        <v>11000</v>
      </c>
      <c r="D8" s="104"/>
      <c r="E8" s="105"/>
      <c r="F8" s="106"/>
      <c r="G8" s="100"/>
      <c r="H8" s="107"/>
      <c r="I8" s="107"/>
    </row>
    <row r="9" ht="17.15" customHeight="1" spans="1:9">
      <c r="A9" s="101" t="s">
        <v>139</v>
      </c>
      <c r="B9" s="102"/>
      <c r="C9" s="103">
        <f>'[2]6-TC2022'!$F$11</f>
        <v>16177954.64</v>
      </c>
      <c r="D9" s="104"/>
      <c r="E9" s="105"/>
      <c r="F9" s="106"/>
      <c r="G9" s="100"/>
      <c r="H9" s="107"/>
      <c r="I9" s="107"/>
    </row>
    <row r="10" ht="17.15" customHeight="1" spans="1:9">
      <c r="A10" s="101" t="s">
        <v>140</v>
      </c>
      <c r="B10" s="102"/>
      <c r="C10" s="108">
        <f>'[2]6-TC2022'!$F$9</f>
        <v>13952036.37</v>
      </c>
      <c r="D10" s="109">
        <f>[3]CF!$C$10</f>
        <v>12476173.66</v>
      </c>
      <c r="E10" s="105"/>
      <c r="F10" s="106"/>
      <c r="G10" s="100"/>
      <c r="H10" s="107"/>
      <c r="I10" s="107"/>
    </row>
    <row r="11" ht="17.15" customHeight="1" spans="1:9">
      <c r="A11" s="101" t="s">
        <v>141</v>
      </c>
      <c r="B11" s="102"/>
      <c r="C11" s="108">
        <f>'[2]6-TC2022'!$F$12</f>
        <v>993920.08</v>
      </c>
      <c r="D11" s="109">
        <f>[3]CF!$C$11</f>
        <v>312758.02</v>
      </c>
      <c r="E11" s="105"/>
      <c r="F11" s="106"/>
      <c r="G11" s="100"/>
      <c r="H11" s="107"/>
      <c r="I11" s="107"/>
    </row>
    <row r="12" ht="17.15" customHeight="1" spans="1:9">
      <c r="A12" s="101" t="s">
        <v>142</v>
      </c>
      <c r="B12" s="102"/>
      <c r="C12" s="110">
        <f>SUM(C7:C11)</f>
        <v>47785735.64</v>
      </c>
      <c r="D12" s="109">
        <f>SUM(D7:D11)</f>
        <v>41058921.19</v>
      </c>
      <c r="E12" s="105"/>
      <c r="F12" s="106">
        <f>SUM(C7:C11)-C12</f>
        <v>0</v>
      </c>
      <c r="G12" s="106">
        <f>SUM(D7:D11)-D12</f>
        <v>0</v>
      </c>
      <c r="H12" s="107"/>
      <c r="I12" s="107"/>
    </row>
    <row r="13" ht="17.15" customHeight="1" spans="1:9">
      <c r="A13" s="101" t="s">
        <v>143</v>
      </c>
      <c r="B13" s="102"/>
      <c r="C13" s="108">
        <f>-'[2]6-TC2022'!$F$14</f>
        <v>63286686.19</v>
      </c>
      <c r="D13" s="109">
        <f>[3]CF!$C$14</f>
        <v>34896029.79</v>
      </c>
      <c r="E13" s="105"/>
      <c r="F13" s="106">
        <f>SUM(C13:C18)-C19</f>
        <v>0</v>
      </c>
      <c r="G13" s="106">
        <f>SUM(D13:D18)-D19</f>
        <v>0</v>
      </c>
      <c r="H13" s="107"/>
      <c r="I13" s="107"/>
    </row>
    <row r="14" ht="17.15" customHeight="1" spans="1:9">
      <c r="A14" s="101" t="s">
        <v>144</v>
      </c>
      <c r="B14" s="102"/>
      <c r="C14" s="108"/>
      <c r="D14" s="109">
        <f>[3]CF!$C$15</f>
        <v>22737956.93</v>
      </c>
      <c r="E14" s="105"/>
      <c r="F14" s="106">
        <f>C12-C19-C20</f>
        <v>0</v>
      </c>
      <c r="G14" s="106">
        <f>D12-D19-D20</f>
        <v>0</v>
      </c>
      <c r="H14" s="107"/>
      <c r="I14" s="107"/>
    </row>
    <row r="15" ht="17.15" customHeight="1" spans="1:9">
      <c r="A15" s="101" t="s">
        <v>145</v>
      </c>
      <c r="B15" s="102"/>
      <c r="C15" s="108">
        <f>-'[2]6-TC2022'!$F$19</f>
        <v>4744460.441</v>
      </c>
      <c r="D15" s="109">
        <f>[3]CF!$C$17</f>
        <v>3115137.92</v>
      </c>
      <c r="E15" s="105"/>
      <c r="F15" s="106"/>
      <c r="G15" s="100"/>
      <c r="H15" s="107"/>
      <c r="I15" s="107"/>
    </row>
    <row r="16" ht="17.15" customHeight="1" spans="1:9">
      <c r="A16" s="101" t="s">
        <v>146</v>
      </c>
      <c r="B16" s="102"/>
      <c r="C16" s="108">
        <f>-'[2]6-TC2022'!$F$20</f>
        <v>6657786.84</v>
      </c>
      <c r="D16" s="109">
        <f>[3]CF!$C$18</f>
        <v>5471708.64</v>
      </c>
      <c r="E16" s="105"/>
      <c r="F16" s="106"/>
      <c r="G16" s="100"/>
      <c r="H16" s="107"/>
      <c r="I16" s="107"/>
    </row>
    <row r="17" ht="17.15" customHeight="1" spans="1:9">
      <c r="A17" s="101" t="s">
        <v>147</v>
      </c>
      <c r="B17" s="102"/>
      <c r="C17" s="108">
        <f>-'[2]6-TC2022'!$F$21</f>
        <v>158245.71</v>
      </c>
      <c r="D17" s="109">
        <f>[3]CF!$C$19</f>
        <v>182645.19</v>
      </c>
      <c r="E17" s="105"/>
      <c r="F17" s="106"/>
      <c r="G17" s="100"/>
      <c r="H17" s="107"/>
      <c r="I17" s="107"/>
    </row>
    <row r="18" ht="17.15" customHeight="1" spans="1:9">
      <c r="A18" s="101" t="s">
        <v>148</v>
      </c>
      <c r="B18" s="102"/>
      <c r="C18" s="108">
        <f>-'[2]6-TC2022'!$F$24</f>
        <v>1911251.93</v>
      </c>
      <c r="D18" s="109">
        <f>[3]CF!$C$20</f>
        <v>1135683.07</v>
      </c>
      <c r="E18" s="105"/>
      <c r="F18" s="106"/>
      <c r="G18" s="100"/>
      <c r="H18" s="107"/>
      <c r="I18" s="107"/>
    </row>
    <row r="19" ht="17.15" customHeight="1" spans="1:9">
      <c r="A19" s="101" t="s">
        <v>149</v>
      </c>
      <c r="B19" s="102"/>
      <c r="C19" s="108">
        <f>SUM(C13:C18)</f>
        <v>76758431.111</v>
      </c>
      <c r="D19" s="109">
        <f>SUM(D13:D18)</f>
        <v>67539161.54</v>
      </c>
      <c r="E19" s="105"/>
      <c r="F19" s="106"/>
      <c r="G19" s="100"/>
      <c r="H19" s="107"/>
      <c r="I19" s="107"/>
    </row>
    <row r="20" ht="17.15" customHeight="1" spans="1:9">
      <c r="A20" s="101" t="s">
        <v>150</v>
      </c>
      <c r="B20" s="102"/>
      <c r="C20" s="111">
        <f>C12-C19</f>
        <v>-28972695.471</v>
      </c>
      <c r="D20" s="109">
        <f>D12-D19</f>
        <v>-26480240.35</v>
      </c>
      <c r="E20" s="105"/>
      <c r="F20" s="106"/>
      <c r="G20" s="100"/>
      <c r="H20" s="107"/>
      <c r="I20" s="107"/>
    </row>
    <row r="21" ht="17.15" customHeight="1" spans="1:9">
      <c r="A21" s="101" t="s">
        <v>151</v>
      </c>
      <c r="B21" s="102"/>
      <c r="C21" s="109"/>
      <c r="D21" s="112"/>
      <c r="E21" s="113"/>
      <c r="F21" s="106"/>
      <c r="G21" s="100"/>
      <c r="H21" s="107"/>
      <c r="I21" s="107"/>
    </row>
    <row r="22" ht="17.15" customHeight="1" spans="1:9">
      <c r="A22" s="101" t="s">
        <v>152</v>
      </c>
      <c r="B22" s="102"/>
      <c r="C22" s="108"/>
      <c r="D22" s="109"/>
      <c r="E22" s="105"/>
      <c r="F22" s="106"/>
      <c r="G22" s="100"/>
      <c r="H22" s="107"/>
      <c r="I22" s="107"/>
    </row>
    <row r="23" ht="17.15" customHeight="1" spans="1:9">
      <c r="A23" s="101" t="s">
        <v>153</v>
      </c>
      <c r="B23" s="102"/>
      <c r="C23" s="108"/>
      <c r="D23" s="109"/>
      <c r="E23" s="105"/>
      <c r="F23" s="106"/>
      <c r="G23" s="100"/>
      <c r="H23" s="107"/>
      <c r="I23" s="107"/>
    </row>
    <row r="24" ht="17.15" customHeight="1" spans="1:9">
      <c r="A24" s="101" t="s">
        <v>154</v>
      </c>
      <c r="B24" s="102"/>
      <c r="C24" s="108"/>
      <c r="D24" s="109"/>
      <c r="E24" s="105"/>
      <c r="F24" s="106"/>
      <c r="G24" s="100"/>
      <c r="H24" s="107"/>
      <c r="I24" s="107"/>
    </row>
    <row r="25" ht="17.15" customHeight="1" spans="1:9">
      <c r="A25" s="101" t="s">
        <v>155</v>
      </c>
      <c r="B25" s="102"/>
      <c r="C25" s="109"/>
      <c r="D25" s="111"/>
      <c r="E25" s="105"/>
      <c r="F25" s="106"/>
      <c r="G25" s="100"/>
      <c r="H25" s="107"/>
      <c r="I25" s="107"/>
    </row>
    <row r="26" ht="17.15" customHeight="1" spans="1:9">
      <c r="A26" s="101" t="s">
        <v>156</v>
      </c>
      <c r="B26" s="102"/>
      <c r="C26" s="110">
        <f>SUM(C22:C25)</f>
        <v>0</v>
      </c>
      <c r="D26" s="114">
        <f>SUM(D22:D25)</f>
        <v>0</v>
      </c>
      <c r="E26" s="105"/>
      <c r="F26" s="106"/>
      <c r="G26" s="100"/>
      <c r="H26" s="107"/>
      <c r="I26" s="107"/>
    </row>
    <row r="27" ht="17.15" customHeight="1" spans="1:9">
      <c r="A27" s="101" t="s">
        <v>157</v>
      </c>
      <c r="B27" s="102"/>
      <c r="C27" s="108"/>
      <c r="D27" s="109"/>
      <c r="E27" s="105"/>
      <c r="F27" s="106"/>
      <c r="G27" s="100"/>
      <c r="H27" s="107"/>
      <c r="I27" s="107"/>
    </row>
    <row r="28" ht="17.15" customHeight="1" spans="1:9">
      <c r="A28" s="101" t="s">
        <v>158</v>
      </c>
      <c r="B28" s="102"/>
      <c r="C28" s="108">
        <f>-'[2]6-TC2022'!$F$34</f>
        <v>69602.169</v>
      </c>
      <c r="D28" s="109">
        <f>[3]CF!$C$30</f>
        <v>11538.86</v>
      </c>
      <c r="E28" s="105"/>
      <c r="F28" s="106"/>
      <c r="G28" s="100"/>
      <c r="H28" s="107"/>
      <c r="I28" s="107"/>
    </row>
    <row r="29" ht="17.15" customHeight="1" spans="1:9">
      <c r="A29" s="101" t="s">
        <v>159</v>
      </c>
      <c r="B29" s="102"/>
      <c r="C29" s="108"/>
      <c r="D29" s="109"/>
      <c r="E29" s="105"/>
      <c r="F29" s="106"/>
      <c r="G29" s="100"/>
      <c r="H29" s="107"/>
      <c r="I29" s="107"/>
    </row>
    <row r="30" ht="17.15" customHeight="1" spans="1:9">
      <c r="A30" s="101" t="s">
        <v>160</v>
      </c>
      <c r="B30" s="102"/>
      <c r="C30" s="108">
        <f>SUM(C27:C29)</f>
        <v>69602.169</v>
      </c>
      <c r="D30" s="109">
        <f>SUM(D27:D29)</f>
        <v>11538.86</v>
      </c>
      <c r="E30" s="105"/>
      <c r="F30" s="106"/>
      <c r="G30" s="100"/>
      <c r="H30" s="107"/>
      <c r="I30" s="107"/>
    </row>
    <row r="31" ht="17.15" customHeight="1" spans="1:9">
      <c r="A31" s="101" t="s">
        <v>161</v>
      </c>
      <c r="B31" s="102"/>
      <c r="C31" s="108">
        <f>C26-C30</f>
        <v>-69602.169</v>
      </c>
      <c r="D31" s="109">
        <f>D26-D30</f>
        <v>-11538.86</v>
      </c>
      <c r="E31" s="105"/>
      <c r="F31" s="106"/>
      <c r="G31" s="100"/>
      <c r="H31" s="107"/>
      <c r="I31" s="107"/>
    </row>
    <row r="32" ht="17.15" customHeight="1" spans="1:9">
      <c r="A32" s="101" t="s">
        <v>162</v>
      </c>
      <c r="B32" s="102"/>
      <c r="C32" s="109"/>
      <c r="D32" s="112"/>
      <c r="E32" s="105"/>
      <c r="F32" s="106"/>
      <c r="G32" s="100"/>
      <c r="H32" s="107"/>
      <c r="I32" s="107"/>
    </row>
    <row r="33" ht="17.15" customHeight="1" spans="1:9">
      <c r="A33" s="101" t="s">
        <v>163</v>
      </c>
      <c r="B33" s="102"/>
      <c r="C33" s="109"/>
      <c r="D33" s="112"/>
      <c r="E33" s="105"/>
      <c r="F33" s="106"/>
      <c r="G33" s="100"/>
      <c r="H33" s="107"/>
      <c r="I33" s="107"/>
    </row>
    <row r="34" ht="17.15" customHeight="1" spans="1:9">
      <c r="A34" s="101" t="s">
        <v>164</v>
      </c>
      <c r="B34" s="102"/>
      <c r="C34" s="108"/>
      <c r="D34" s="109"/>
      <c r="E34" s="105"/>
      <c r="F34" s="106"/>
      <c r="G34" s="100"/>
      <c r="H34" s="107"/>
      <c r="I34" s="107"/>
    </row>
    <row r="35" ht="17.15" customHeight="1" spans="1:9">
      <c r="A35" s="101" t="s">
        <v>165</v>
      </c>
      <c r="B35" s="102"/>
      <c r="C35" s="108"/>
      <c r="D35" s="109"/>
      <c r="E35" s="105"/>
      <c r="F35" s="106"/>
      <c r="G35" s="100"/>
      <c r="H35" s="107"/>
      <c r="I35" s="107"/>
    </row>
    <row r="36" ht="17.15" customHeight="1" spans="1:9">
      <c r="A36" s="101" t="s">
        <v>166</v>
      </c>
      <c r="B36" s="102"/>
      <c r="C36" s="110">
        <f>SUM(C33:C35)</f>
        <v>0</v>
      </c>
      <c r="D36" s="111">
        <f>SUM(D33:D35)</f>
        <v>0</v>
      </c>
      <c r="E36" s="105"/>
      <c r="F36" s="106"/>
      <c r="G36" s="100"/>
      <c r="H36" s="107"/>
      <c r="I36" s="107"/>
    </row>
    <row r="37" ht="17.15" customHeight="1" spans="1:9">
      <c r="A37" s="101" t="s">
        <v>167</v>
      </c>
      <c r="B37" s="102"/>
      <c r="C37" s="108"/>
      <c r="D37" s="109"/>
      <c r="E37" s="105"/>
      <c r="F37" s="106"/>
      <c r="G37" s="100"/>
      <c r="H37" s="107"/>
      <c r="I37" s="107"/>
    </row>
    <row r="38" ht="17.15" customHeight="1" spans="1:9">
      <c r="A38" s="101" t="s">
        <v>168</v>
      </c>
      <c r="B38" s="102"/>
      <c r="C38" s="108"/>
      <c r="D38" s="109"/>
      <c r="E38" s="105"/>
      <c r="F38" s="106"/>
      <c r="G38" s="100"/>
      <c r="H38" s="107"/>
      <c r="I38" s="107"/>
    </row>
    <row r="39" ht="17.15" customHeight="1" spans="1:9">
      <c r="A39" s="101" t="s">
        <v>169</v>
      </c>
      <c r="B39" s="102"/>
      <c r="C39" s="108">
        <f>-'[2]6-TC2022'!$F$47</f>
        <v>2862250</v>
      </c>
      <c r="D39" s="109">
        <f>[3]CF!$C$41</f>
        <v>820000</v>
      </c>
      <c r="E39" s="105"/>
      <c r="F39" s="106"/>
      <c r="G39" s="100"/>
      <c r="H39" s="107"/>
      <c r="I39" s="107"/>
    </row>
    <row r="40" ht="17.15" customHeight="1" spans="1:9">
      <c r="A40" s="101" t="s">
        <v>170</v>
      </c>
      <c r="B40" s="102"/>
      <c r="C40" s="108">
        <f>SUM(C37:C39)</f>
        <v>2862250</v>
      </c>
      <c r="D40" s="109">
        <f>SUM(D37:D39)</f>
        <v>820000</v>
      </c>
      <c r="E40" s="105"/>
      <c r="F40" s="106"/>
      <c r="G40" s="100"/>
      <c r="H40" s="107"/>
      <c r="I40" s="107"/>
    </row>
    <row r="41" ht="17.15" customHeight="1" spans="1:9">
      <c r="A41" s="101" t="s">
        <v>171</v>
      </c>
      <c r="B41" s="102"/>
      <c r="C41" s="108">
        <f>C36-C40</f>
        <v>-2862250</v>
      </c>
      <c r="D41" s="109">
        <f>D36-D40</f>
        <v>-820000</v>
      </c>
      <c r="E41" s="105"/>
      <c r="F41" s="106"/>
      <c r="G41" s="100"/>
      <c r="H41" s="107"/>
      <c r="I41" s="107"/>
    </row>
    <row r="42" ht="17.15" customHeight="1" spans="1:9">
      <c r="A42" s="101" t="s">
        <v>172</v>
      </c>
      <c r="B42" s="102"/>
      <c r="C42" s="108"/>
      <c r="D42" s="109"/>
      <c r="E42" s="105"/>
      <c r="F42" s="106"/>
      <c r="G42" s="100"/>
      <c r="H42" s="107"/>
      <c r="I42" s="107"/>
    </row>
    <row r="43" ht="17.15" customHeight="1" spans="1:9">
      <c r="A43" s="101" t="s">
        <v>173</v>
      </c>
      <c r="B43" s="102"/>
      <c r="C43" s="109">
        <f>C42+C41+C31+C20</f>
        <v>-31904547.64</v>
      </c>
      <c r="D43" s="109">
        <f>D42+D41+D31+D20</f>
        <v>-27311779.21</v>
      </c>
      <c r="E43" s="105"/>
      <c r="F43" s="106"/>
      <c r="G43" s="100"/>
      <c r="H43" s="107"/>
      <c r="I43" s="107"/>
    </row>
    <row r="44" ht="17.15" customHeight="1" spans="1:9">
      <c r="A44" s="101" t="s">
        <v>174</v>
      </c>
      <c r="B44" s="102"/>
      <c r="C44" s="115">
        <f>D45</f>
        <v>87239990.09</v>
      </c>
      <c r="D44" s="115">
        <f>[3]CF!$C$46</f>
        <v>114551769.3</v>
      </c>
      <c r="E44" s="105"/>
      <c r="F44" s="106"/>
      <c r="G44" s="100"/>
      <c r="H44" s="107"/>
      <c r="I44" s="107"/>
    </row>
    <row r="45" ht="17.15" customHeight="1" spans="1:9">
      <c r="A45" s="116" t="s">
        <v>175</v>
      </c>
      <c r="B45" s="102"/>
      <c r="C45" s="117">
        <f>C43+C44</f>
        <v>55335442.45</v>
      </c>
      <c r="D45" s="118">
        <f>D43+D44</f>
        <v>87239990.09</v>
      </c>
      <c r="E45" s="105"/>
      <c r="F45" s="106"/>
      <c r="G45" s="100"/>
      <c r="H45" s="107"/>
      <c r="I45" s="107"/>
    </row>
    <row r="46" ht="17.15" customHeight="1" spans="1:4">
      <c r="A46" s="119" t="s">
        <v>176</v>
      </c>
      <c r="B46" s="119"/>
      <c r="C46" s="119"/>
      <c r="D46" s="119"/>
    </row>
    <row r="47" ht="26.25" customHeight="1" spans="1:4">
      <c r="A47" s="120"/>
      <c r="B47" s="120"/>
      <c r="C47" s="120"/>
      <c r="D47" s="120"/>
    </row>
    <row r="48" ht="16.5" customHeight="1" spans="1:4">
      <c r="A48" s="87" t="s">
        <v>177</v>
      </c>
      <c r="B48" s="87"/>
      <c r="C48" s="87"/>
      <c r="D48" s="87"/>
    </row>
    <row r="49" ht="22.5" customHeight="1" spans="3:4">
      <c r="C49" s="121"/>
      <c r="D49" s="121"/>
    </row>
    <row r="50" ht="22.5" customHeight="1" spans="3:4">
      <c r="C50" s="106">
        <f>C45-'[2]6-TC2022'!$F$53</f>
        <v>0</v>
      </c>
      <c r="D50" s="106">
        <f>D45-[3]CF!$C$47</f>
        <v>0</v>
      </c>
    </row>
    <row r="51" ht="22.5" customHeight="1" spans="3:4">
      <c r="C51" s="107"/>
      <c r="D51" s="107"/>
    </row>
  </sheetData>
  <mergeCells count="5">
    <mergeCell ref="A1:D1"/>
    <mergeCell ref="A2:D2"/>
    <mergeCell ref="A46:D46"/>
    <mergeCell ref="A47:D47"/>
    <mergeCell ref="A48:D48"/>
  </mergeCells>
  <printOptions horizontalCentered="1"/>
  <pageMargins left="0.551181102362205" right="0.393700787401575" top="0.984251968503937" bottom="0.393700787401575" header="0.31496062992126" footer="0"/>
  <pageSetup paperSize="9" scale="7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N41"/>
  <sheetViews>
    <sheetView showZeros="0" tabSelected="1" view="pageBreakPreview" zoomScale="70" zoomScaleNormal="100" topLeftCell="A22" workbookViewId="0">
      <selection activeCell="N32" sqref="N32"/>
    </sheetView>
  </sheetViews>
  <sheetFormatPr defaultColWidth="9" defaultRowHeight="12"/>
  <cols>
    <col min="1" max="1" width="36.3666666666667" style="60" customWidth="1"/>
    <col min="2" max="2" width="20.45" style="60" customWidth="1"/>
    <col min="3" max="5" width="10.3666666666667" style="60" customWidth="1"/>
    <col min="6" max="6" width="18.3666666666667" style="60" customWidth="1"/>
    <col min="7" max="7" width="14.45" style="60" customWidth="1"/>
    <col min="8" max="8" width="17.8166666666667" style="60" customWidth="1"/>
    <col min="9" max="9" width="17.9" style="60" customWidth="1"/>
    <col min="10" max="10" width="18.3666666666667" style="60" customWidth="1"/>
    <col min="11" max="12" width="20.45" style="60" customWidth="1"/>
    <col min="13" max="13" width="9" style="61"/>
    <col min="14" max="14" width="15" style="60" customWidth="1"/>
    <col min="15" max="15" width="20.2666666666667" style="60" customWidth="1"/>
    <col min="16" max="256" width="9" style="60"/>
    <col min="257" max="257" width="45.2666666666667" style="60" customWidth="1"/>
    <col min="258" max="258" width="15.2666666666667" style="60" customWidth="1"/>
    <col min="259" max="261" width="10.3666666666667" style="60" customWidth="1"/>
    <col min="262" max="268" width="15.2666666666667" style="60" customWidth="1"/>
    <col min="269" max="512" width="9" style="60"/>
    <col min="513" max="513" width="45.2666666666667" style="60" customWidth="1"/>
    <col min="514" max="514" width="15.2666666666667" style="60" customWidth="1"/>
    <col min="515" max="517" width="10.3666666666667" style="60" customWidth="1"/>
    <col min="518" max="524" width="15.2666666666667" style="60" customWidth="1"/>
    <col min="525" max="768" width="9" style="60"/>
    <col min="769" max="769" width="45.2666666666667" style="60" customWidth="1"/>
    <col min="770" max="770" width="15.2666666666667" style="60" customWidth="1"/>
    <col min="771" max="773" width="10.3666666666667" style="60" customWidth="1"/>
    <col min="774" max="780" width="15.2666666666667" style="60" customWidth="1"/>
    <col min="781" max="1024" width="9" style="60"/>
    <col min="1025" max="1025" width="45.2666666666667" style="60" customWidth="1"/>
    <col min="1026" max="1026" width="15.2666666666667" style="60" customWidth="1"/>
    <col min="1027" max="1029" width="10.3666666666667" style="60" customWidth="1"/>
    <col min="1030" max="1036" width="15.2666666666667" style="60" customWidth="1"/>
    <col min="1037" max="1280" width="9" style="60"/>
    <col min="1281" max="1281" width="45.2666666666667" style="60" customWidth="1"/>
    <col min="1282" max="1282" width="15.2666666666667" style="60" customWidth="1"/>
    <col min="1283" max="1285" width="10.3666666666667" style="60" customWidth="1"/>
    <col min="1286" max="1292" width="15.2666666666667" style="60" customWidth="1"/>
    <col min="1293" max="1536" width="9" style="60"/>
    <col min="1537" max="1537" width="45.2666666666667" style="60" customWidth="1"/>
    <col min="1538" max="1538" width="15.2666666666667" style="60" customWidth="1"/>
    <col min="1539" max="1541" width="10.3666666666667" style="60" customWidth="1"/>
    <col min="1542" max="1548" width="15.2666666666667" style="60" customWidth="1"/>
    <col min="1549" max="1792" width="9" style="60"/>
    <col min="1793" max="1793" width="45.2666666666667" style="60" customWidth="1"/>
    <col min="1794" max="1794" width="15.2666666666667" style="60" customWidth="1"/>
    <col min="1795" max="1797" width="10.3666666666667" style="60" customWidth="1"/>
    <col min="1798" max="1804" width="15.2666666666667" style="60" customWidth="1"/>
    <col min="1805" max="2048" width="9" style="60"/>
    <col min="2049" max="2049" width="45.2666666666667" style="60" customWidth="1"/>
    <col min="2050" max="2050" width="15.2666666666667" style="60" customWidth="1"/>
    <col min="2051" max="2053" width="10.3666666666667" style="60" customWidth="1"/>
    <col min="2054" max="2060" width="15.2666666666667" style="60" customWidth="1"/>
    <col min="2061" max="2304" width="9" style="60"/>
    <col min="2305" max="2305" width="45.2666666666667" style="60" customWidth="1"/>
    <col min="2306" max="2306" width="15.2666666666667" style="60" customWidth="1"/>
    <col min="2307" max="2309" width="10.3666666666667" style="60" customWidth="1"/>
    <col min="2310" max="2316" width="15.2666666666667" style="60" customWidth="1"/>
    <col min="2317" max="2560" width="9" style="60"/>
    <col min="2561" max="2561" width="45.2666666666667" style="60" customWidth="1"/>
    <col min="2562" max="2562" width="15.2666666666667" style="60" customWidth="1"/>
    <col min="2563" max="2565" width="10.3666666666667" style="60" customWidth="1"/>
    <col min="2566" max="2572" width="15.2666666666667" style="60" customWidth="1"/>
    <col min="2573" max="2816" width="9" style="60"/>
    <col min="2817" max="2817" width="45.2666666666667" style="60" customWidth="1"/>
    <col min="2818" max="2818" width="15.2666666666667" style="60" customWidth="1"/>
    <col min="2819" max="2821" width="10.3666666666667" style="60" customWidth="1"/>
    <col min="2822" max="2828" width="15.2666666666667" style="60" customWidth="1"/>
    <col min="2829" max="3072" width="9" style="60"/>
    <col min="3073" max="3073" width="45.2666666666667" style="60" customWidth="1"/>
    <col min="3074" max="3074" width="15.2666666666667" style="60" customWidth="1"/>
    <col min="3075" max="3077" width="10.3666666666667" style="60" customWidth="1"/>
    <col min="3078" max="3084" width="15.2666666666667" style="60" customWidth="1"/>
    <col min="3085" max="3328" width="9" style="60"/>
    <col min="3329" max="3329" width="45.2666666666667" style="60" customWidth="1"/>
    <col min="3330" max="3330" width="15.2666666666667" style="60" customWidth="1"/>
    <col min="3331" max="3333" width="10.3666666666667" style="60" customWidth="1"/>
    <col min="3334" max="3340" width="15.2666666666667" style="60" customWidth="1"/>
    <col min="3341" max="3584" width="9" style="60"/>
    <col min="3585" max="3585" width="45.2666666666667" style="60" customWidth="1"/>
    <col min="3586" max="3586" width="15.2666666666667" style="60" customWidth="1"/>
    <col min="3587" max="3589" width="10.3666666666667" style="60" customWidth="1"/>
    <col min="3590" max="3596" width="15.2666666666667" style="60" customWidth="1"/>
    <col min="3597" max="3840" width="9" style="60"/>
    <col min="3841" max="3841" width="45.2666666666667" style="60" customWidth="1"/>
    <col min="3842" max="3842" width="15.2666666666667" style="60" customWidth="1"/>
    <col min="3843" max="3845" width="10.3666666666667" style="60" customWidth="1"/>
    <col min="3846" max="3852" width="15.2666666666667" style="60" customWidth="1"/>
    <col min="3853" max="4096" width="9" style="60"/>
    <col min="4097" max="4097" width="45.2666666666667" style="60" customWidth="1"/>
    <col min="4098" max="4098" width="15.2666666666667" style="60" customWidth="1"/>
    <col min="4099" max="4101" width="10.3666666666667" style="60" customWidth="1"/>
    <col min="4102" max="4108" width="15.2666666666667" style="60" customWidth="1"/>
    <col min="4109" max="4352" width="9" style="60"/>
    <col min="4353" max="4353" width="45.2666666666667" style="60" customWidth="1"/>
    <col min="4354" max="4354" width="15.2666666666667" style="60" customWidth="1"/>
    <col min="4355" max="4357" width="10.3666666666667" style="60" customWidth="1"/>
    <col min="4358" max="4364" width="15.2666666666667" style="60" customWidth="1"/>
    <col min="4365" max="4608" width="9" style="60"/>
    <col min="4609" max="4609" width="45.2666666666667" style="60" customWidth="1"/>
    <col min="4610" max="4610" width="15.2666666666667" style="60" customWidth="1"/>
    <col min="4611" max="4613" width="10.3666666666667" style="60" customWidth="1"/>
    <col min="4614" max="4620" width="15.2666666666667" style="60" customWidth="1"/>
    <col min="4621" max="4864" width="9" style="60"/>
    <col min="4865" max="4865" width="45.2666666666667" style="60" customWidth="1"/>
    <col min="4866" max="4866" width="15.2666666666667" style="60" customWidth="1"/>
    <col min="4867" max="4869" width="10.3666666666667" style="60" customWidth="1"/>
    <col min="4870" max="4876" width="15.2666666666667" style="60" customWidth="1"/>
    <col min="4877" max="5120" width="9" style="60"/>
    <col min="5121" max="5121" width="45.2666666666667" style="60" customWidth="1"/>
    <col min="5122" max="5122" width="15.2666666666667" style="60" customWidth="1"/>
    <col min="5123" max="5125" width="10.3666666666667" style="60" customWidth="1"/>
    <col min="5126" max="5132" width="15.2666666666667" style="60" customWidth="1"/>
    <col min="5133" max="5376" width="9" style="60"/>
    <col min="5377" max="5377" width="45.2666666666667" style="60" customWidth="1"/>
    <col min="5378" max="5378" width="15.2666666666667" style="60" customWidth="1"/>
    <col min="5379" max="5381" width="10.3666666666667" style="60" customWidth="1"/>
    <col min="5382" max="5388" width="15.2666666666667" style="60" customWidth="1"/>
    <col min="5389" max="5632" width="9" style="60"/>
    <col min="5633" max="5633" width="45.2666666666667" style="60" customWidth="1"/>
    <col min="5634" max="5634" width="15.2666666666667" style="60" customWidth="1"/>
    <col min="5635" max="5637" width="10.3666666666667" style="60" customWidth="1"/>
    <col min="5638" max="5644" width="15.2666666666667" style="60" customWidth="1"/>
    <col min="5645" max="5888" width="9" style="60"/>
    <col min="5889" max="5889" width="45.2666666666667" style="60" customWidth="1"/>
    <col min="5890" max="5890" width="15.2666666666667" style="60" customWidth="1"/>
    <col min="5891" max="5893" width="10.3666666666667" style="60" customWidth="1"/>
    <col min="5894" max="5900" width="15.2666666666667" style="60" customWidth="1"/>
    <col min="5901" max="6144" width="9" style="60"/>
    <col min="6145" max="6145" width="45.2666666666667" style="60" customWidth="1"/>
    <col min="6146" max="6146" width="15.2666666666667" style="60" customWidth="1"/>
    <col min="6147" max="6149" width="10.3666666666667" style="60" customWidth="1"/>
    <col min="6150" max="6156" width="15.2666666666667" style="60" customWidth="1"/>
    <col min="6157" max="6400" width="9" style="60"/>
    <col min="6401" max="6401" width="45.2666666666667" style="60" customWidth="1"/>
    <col min="6402" max="6402" width="15.2666666666667" style="60" customWidth="1"/>
    <col min="6403" max="6405" width="10.3666666666667" style="60" customWidth="1"/>
    <col min="6406" max="6412" width="15.2666666666667" style="60" customWidth="1"/>
    <col min="6413" max="6656" width="9" style="60"/>
    <col min="6657" max="6657" width="45.2666666666667" style="60" customWidth="1"/>
    <col min="6658" max="6658" width="15.2666666666667" style="60" customWidth="1"/>
    <col min="6659" max="6661" width="10.3666666666667" style="60" customWidth="1"/>
    <col min="6662" max="6668" width="15.2666666666667" style="60" customWidth="1"/>
    <col min="6669" max="6912" width="9" style="60"/>
    <col min="6913" max="6913" width="45.2666666666667" style="60" customWidth="1"/>
    <col min="6914" max="6914" width="15.2666666666667" style="60" customWidth="1"/>
    <col min="6915" max="6917" width="10.3666666666667" style="60" customWidth="1"/>
    <col min="6918" max="6924" width="15.2666666666667" style="60" customWidth="1"/>
    <col min="6925" max="7168" width="9" style="60"/>
    <col min="7169" max="7169" width="45.2666666666667" style="60" customWidth="1"/>
    <col min="7170" max="7170" width="15.2666666666667" style="60" customWidth="1"/>
    <col min="7171" max="7173" width="10.3666666666667" style="60" customWidth="1"/>
    <col min="7174" max="7180" width="15.2666666666667" style="60" customWidth="1"/>
    <col min="7181" max="7424" width="9" style="60"/>
    <col min="7425" max="7425" width="45.2666666666667" style="60" customWidth="1"/>
    <col min="7426" max="7426" width="15.2666666666667" style="60" customWidth="1"/>
    <col min="7427" max="7429" width="10.3666666666667" style="60" customWidth="1"/>
    <col min="7430" max="7436" width="15.2666666666667" style="60" customWidth="1"/>
    <col min="7437" max="7680" width="9" style="60"/>
    <col min="7681" max="7681" width="45.2666666666667" style="60" customWidth="1"/>
    <col min="7682" max="7682" width="15.2666666666667" style="60" customWidth="1"/>
    <col min="7683" max="7685" width="10.3666666666667" style="60" customWidth="1"/>
    <col min="7686" max="7692" width="15.2666666666667" style="60" customWidth="1"/>
    <col min="7693" max="7936" width="9" style="60"/>
    <col min="7937" max="7937" width="45.2666666666667" style="60" customWidth="1"/>
    <col min="7938" max="7938" width="15.2666666666667" style="60" customWidth="1"/>
    <col min="7939" max="7941" width="10.3666666666667" style="60" customWidth="1"/>
    <col min="7942" max="7948" width="15.2666666666667" style="60" customWidth="1"/>
    <col min="7949" max="8192" width="9" style="60"/>
    <col min="8193" max="8193" width="45.2666666666667" style="60" customWidth="1"/>
    <col min="8194" max="8194" width="15.2666666666667" style="60" customWidth="1"/>
    <col min="8195" max="8197" width="10.3666666666667" style="60" customWidth="1"/>
    <col min="8198" max="8204" width="15.2666666666667" style="60" customWidth="1"/>
    <col min="8205" max="8448" width="9" style="60"/>
    <col min="8449" max="8449" width="45.2666666666667" style="60" customWidth="1"/>
    <col min="8450" max="8450" width="15.2666666666667" style="60" customWidth="1"/>
    <col min="8451" max="8453" width="10.3666666666667" style="60" customWidth="1"/>
    <col min="8454" max="8460" width="15.2666666666667" style="60" customWidth="1"/>
    <col min="8461" max="8704" width="9" style="60"/>
    <col min="8705" max="8705" width="45.2666666666667" style="60" customWidth="1"/>
    <col min="8706" max="8706" width="15.2666666666667" style="60" customWidth="1"/>
    <col min="8707" max="8709" width="10.3666666666667" style="60" customWidth="1"/>
    <col min="8710" max="8716" width="15.2666666666667" style="60" customWidth="1"/>
    <col min="8717" max="8960" width="9" style="60"/>
    <col min="8961" max="8961" width="45.2666666666667" style="60" customWidth="1"/>
    <col min="8962" max="8962" width="15.2666666666667" style="60" customWidth="1"/>
    <col min="8963" max="8965" width="10.3666666666667" style="60" customWidth="1"/>
    <col min="8966" max="8972" width="15.2666666666667" style="60" customWidth="1"/>
    <col min="8973" max="9216" width="9" style="60"/>
    <col min="9217" max="9217" width="45.2666666666667" style="60" customWidth="1"/>
    <col min="9218" max="9218" width="15.2666666666667" style="60" customWidth="1"/>
    <col min="9219" max="9221" width="10.3666666666667" style="60" customWidth="1"/>
    <col min="9222" max="9228" width="15.2666666666667" style="60" customWidth="1"/>
    <col min="9229" max="9472" width="9" style="60"/>
    <col min="9473" max="9473" width="45.2666666666667" style="60" customWidth="1"/>
    <col min="9474" max="9474" width="15.2666666666667" style="60" customWidth="1"/>
    <col min="9475" max="9477" width="10.3666666666667" style="60" customWidth="1"/>
    <col min="9478" max="9484" width="15.2666666666667" style="60" customWidth="1"/>
    <col min="9485" max="9728" width="9" style="60"/>
    <col min="9729" max="9729" width="45.2666666666667" style="60" customWidth="1"/>
    <col min="9730" max="9730" width="15.2666666666667" style="60" customWidth="1"/>
    <col min="9731" max="9733" width="10.3666666666667" style="60" customWidth="1"/>
    <col min="9734" max="9740" width="15.2666666666667" style="60" customWidth="1"/>
    <col min="9741" max="9984" width="9" style="60"/>
    <col min="9985" max="9985" width="45.2666666666667" style="60" customWidth="1"/>
    <col min="9986" max="9986" width="15.2666666666667" style="60" customWidth="1"/>
    <col min="9987" max="9989" width="10.3666666666667" style="60" customWidth="1"/>
    <col min="9990" max="9996" width="15.2666666666667" style="60" customWidth="1"/>
    <col min="9997" max="10240" width="9" style="60"/>
    <col min="10241" max="10241" width="45.2666666666667" style="60" customWidth="1"/>
    <col min="10242" max="10242" width="15.2666666666667" style="60" customWidth="1"/>
    <col min="10243" max="10245" width="10.3666666666667" style="60" customWidth="1"/>
    <col min="10246" max="10252" width="15.2666666666667" style="60" customWidth="1"/>
    <col min="10253" max="10496" width="9" style="60"/>
    <col min="10497" max="10497" width="45.2666666666667" style="60" customWidth="1"/>
    <col min="10498" max="10498" width="15.2666666666667" style="60" customWidth="1"/>
    <col min="10499" max="10501" width="10.3666666666667" style="60" customWidth="1"/>
    <col min="10502" max="10508" width="15.2666666666667" style="60" customWidth="1"/>
    <col min="10509" max="10752" width="9" style="60"/>
    <col min="10753" max="10753" width="45.2666666666667" style="60" customWidth="1"/>
    <col min="10754" max="10754" width="15.2666666666667" style="60" customWidth="1"/>
    <col min="10755" max="10757" width="10.3666666666667" style="60" customWidth="1"/>
    <col min="10758" max="10764" width="15.2666666666667" style="60" customWidth="1"/>
    <col min="10765" max="11008" width="9" style="60"/>
    <col min="11009" max="11009" width="45.2666666666667" style="60" customWidth="1"/>
    <col min="11010" max="11010" width="15.2666666666667" style="60" customWidth="1"/>
    <col min="11011" max="11013" width="10.3666666666667" style="60" customWidth="1"/>
    <col min="11014" max="11020" width="15.2666666666667" style="60" customWidth="1"/>
    <col min="11021" max="11264" width="9" style="60"/>
    <col min="11265" max="11265" width="45.2666666666667" style="60" customWidth="1"/>
    <col min="11266" max="11266" width="15.2666666666667" style="60" customWidth="1"/>
    <col min="11267" max="11269" width="10.3666666666667" style="60" customWidth="1"/>
    <col min="11270" max="11276" width="15.2666666666667" style="60" customWidth="1"/>
    <col min="11277" max="11520" width="9" style="60"/>
    <col min="11521" max="11521" width="45.2666666666667" style="60" customWidth="1"/>
    <col min="11522" max="11522" width="15.2666666666667" style="60" customWidth="1"/>
    <col min="11523" max="11525" width="10.3666666666667" style="60" customWidth="1"/>
    <col min="11526" max="11532" width="15.2666666666667" style="60" customWidth="1"/>
    <col min="11533" max="11776" width="9" style="60"/>
    <col min="11777" max="11777" width="45.2666666666667" style="60" customWidth="1"/>
    <col min="11778" max="11778" width="15.2666666666667" style="60" customWidth="1"/>
    <col min="11779" max="11781" width="10.3666666666667" style="60" customWidth="1"/>
    <col min="11782" max="11788" width="15.2666666666667" style="60" customWidth="1"/>
    <col min="11789" max="12032" width="9" style="60"/>
    <col min="12033" max="12033" width="45.2666666666667" style="60" customWidth="1"/>
    <col min="12034" max="12034" width="15.2666666666667" style="60" customWidth="1"/>
    <col min="12035" max="12037" width="10.3666666666667" style="60" customWidth="1"/>
    <col min="12038" max="12044" width="15.2666666666667" style="60" customWidth="1"/>
    <col min="12045" max="12288" width="9" style="60"/>
    <col min="12289" max="12289" width="45.2666666666667" style="60" customWidth="1"/>
    <col min="12290" max="12290" width="15.2666666666667" style="60" customWidth="1"/>
    <col min="12291" max="12293" width="10.3666666666667" style="60" customWidth="1"/>
    <col min="12294" max="12300" width="15.2666666666667" style="60" customWidth="1"/>
    <col min="12301" max="12544" width="9" style="60"/>
    <col min="12545" max="12545" width="45.2666666666667" style="60" customWidth="1"/>
    <col min="12546" max="12546" width="15.2666666666667" style="60" customWidth="1"/>
    <col min="12547" max="12549" width="10.3666666666667" style="60" customWidth="1"/>
    <col min="12550" max="12556" width="15.2666666666667" style="60" customWidth="1"/>
    <col min="12557" max="12800" width="9" style="60"/>
    <col min="12801" max="12801" width="45.2666666666667" style="60" customWidth="1"/>
    <col min="12802" max="12802" width="15.2666666666667" style="60" customWidth="1"/>
    <col min="12803" max="12805" width="10.3666666666667" style="60" customWidth="1"/>
    <col min="12806" max="12812" width="15.2666666666667" style="60" customWidth="1"/>
    <col min="12813" max="13056" width="9" style="60"/>
    <col min="13057" max="13057" width="45.2666666666667" style="60" customWidth="1"/>
    <col min="13058" max="13058" width="15.2666666666667" style="60" customWidth="1"/>
    <col min="13059" max="13061" width="10.3666666666667" style="60" customWidth="1"/>
    <col min="13062" max="13068" width="15.2666666666667" style="60" customWidth="1"/>
    <col min="13069" max="13312" width="9" style="60"/>
    <col min="13313" max="13313" width="45.2666666666667" style="60" customWidth="1"/>
    <col min="13314" max="13314" width="15.2666666666667" style="60" customWidth="1"/>
    <col min="13315" max="13317" width="10.3666666666667" style="60" customWidth="1"/>
    <col min="13318" max="13324" width="15.2666666666667" style="60" customWidth="1"/>
    <col min="13325" max="13568" width="9" style="60"/>
    <col min="13569" max="13569" width="45.2666666666667" style="60" customWidth="1"/>
    <col min="13570" max="13570" width="15.2666666666667" style="60" customWidth="1"/>
    <col min="13571" max="13573" width="10.3666666666667" style="60" customWidth="1"/>
    <col min="13574" max="13580" width="15.2666666666667" style="60" customWidth="1"/>
    <col min="13581" max="13824" width="9" style="60"/>
    <col min="13825" max="13825" width="45.2666666666667" style="60" customWidth="1"/>
    <col min="13826" max="13826" width="15.2666666666667" style="60" customWidth="1"/>
    <col min="13827" max="13829" width="10.3666666666667" style="60" customWidth="1"/>
    <col min="13830" max="13836" width="15.2666666666667" style="60" customWidth="1"/>
    <col min="13837" max="14080" width="9" style="60"/>
    <col min="14081" max="14081" width="45.2666666666667" style="60" customWidth="1"/>
    <col min="14082" max="14082" width="15.2666666666667" style="60" customWidth="1"/>
    <col min="14083" max="14085" width="10.3666666666667" style="60" customWidth="1"/>
    <col min="14086" max="14092" width="15.2666666666667" style="60" customWidth="1"/>
    <col min="14093" max="14336" width="9" style="60"/>
    <col min="14337" max="14337" width="45.2666666666667" style="60" customWidth="1"/>
    <col min="14338" max="14338" width="15.2666666666667" style="60" customWidth="1"/>
    <col min="14339" max="14341" width="10.3666666666667" style="60" customWidth="1"/>
    <col min="14342" max="14348" width="15.2666666666667" style="60" customWidth="1"/>
    <col min="14349" max="14592" width="9" style="60"/>
    <col min="14593" max="14593" width="45.2666666666667" style="60" customWidth="1"/>
    <col min="14594" max="14594" width="15.2666666666667" style="60" customWidth="1"/>
    <col min="14595" max="14597" width="10.3666666666667" style="60" customWidth="1"/>
    <col min="14598" max="14604" width="15.2666666666667" style="60" customWidth="1"/>
    <col min="14605" max="14848" width="9" style="60"/>
    <col min="14849" max="14849" width="45.2666666666667" style="60" customWidth="1"/>
    <col min="14850" max="14850" width="15.2666666666667" style="60" customWidth="1"/>
    <col min="14851" max="14853" width="10.3666666666667" style="60" customWidth="1"/>
    <col min="14854" max="14860" width="15.2666666666667" style="60" customWidth="1"/>
    <col min="14861" max="15104" width="9" style="60"/>
    <col min="15105" max="15105" width="45.2666666666667" style="60" customWidth="1"/>
    <col min="15106" max="15106" width="15.2666666666667" style="60" customWidth="1"/>
    <col min="15107" max="15109" width="10.3666666666667" style="60" customWidth="1"/>
    <col min="15110" max="15116" width="15.2666666666667" style="60" customWidth="1"/>
    <col min="15117" max="15360" width="9" style="60"/>
    <col min="15361" max="15361" width="45.2666666666667" style="60" customWidth="1"/>
    <col min="15362" max="15362" width="15.2666666666667" style="60" customWidth="1"/>
    <col min="15363" max="15365" width="10.3666666666667" style="60" customWidth="1"/>
    <col min="15366" max="15372" width="15.2666666666667" style="60" customWidth="1"/>
    <col min="15373" max="15616" width="9" style="60"/>
    <col min="15617" max="15617" width="45.2666666666667" style="60" customWidth="1"/>
    <col min="15618" max="15618" width="15.2666666666667" style="60" customWidth="1"/>
    <col min="15619" max="15621" width="10.3666666666667" style="60" customWidth="1"/>
    <col min="15622" max="15628" width="15.2666666666667" style="60" customWidth="1"/>
    <col min="15629" max="15872" width="9" style="60"/>
    <col min="15873" max="15873" width="45.2666666666667" style="60" customWidth="1"/>
    <col min="15874" max="15874" width="15.2666666666667" style="60" customWidth="1"/>
    <col min="15875" max="15877" width="10.3666666666667" style="60" customWidth="1"/>
    <col min="15878" max="15884" width="15.2666666666667" style="60" customWidth="1"/>
    <col min="15885" max="16128" width="9" style="60"/>
    <col min="16129" max="16129" width="45.2666666666667" style="60" customWidth="1"/>
    <col min="16130" max="16130" width="15.2666666666667" style="60" customWidth="1"/>
    <col min="16131" max="16133" width="10.3666666666667" style="60" customWidth="1"/>
    <col min="16134" max="16140" width="15.2666666666667" style="60" customWidth="1"/>
    <col min="16141" max="16384" width="9" style="60"/>
  </cols>
  <sheetData>
    <row r="1" ht="25.5" spans="1:12">
      <c r="A1" s="62" t="s">
        <v>178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ht="21.75" customHeight="1" spans="1:12">
      <c r="A2" s="63" t="s">
        <v>75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ht="21.75" customHeight="1" spans="1:12">
      <c r="A3" s="64"/>
      <c r="B3" s="64"/>
      <c r="C3" s="64"/>
      <c r="D3" s="64"/>
      <c r="E3" s="64"/>
      <c r="F3" s="64"/>
      <c r="G3" s="64"/>
      <c r="H3" s="64"/>
      <c r="I3" s="77" t="s">
        <v>179</v>
      </c>
      <c r="J3" s="77"/>
      <c r="K3" s="77"/>
      <c r="L3" s="77"/>
    </row>
    <row r="4" ht="21.75" customHeight="1" spans="1:12">
      <c r="A4" s="10" t="str">
        <f>'BS1'!A4</f>
        <v>编制单位：青海乐都三江村镇银行股份有限公司</v>
      </c>
      <c r="B4" s="65"/>
      <c r="C4" s="65"/>
      <c r="D4" s="65"/>
      <c r="E4" s="65"/>
      <c r="F4" s="66"/>
      <c r="G4" s="10"/>
      <c r="H4" s="10"/>
      <c r="I4" s="82" t="s">
        <v>77</v>
      </c>
      <c r="J4" s="82"/>
      <c r="K4" s="82"/>
      <c r="L4" s="82"/>
    </row>
    <row r="5" ht="21.75" customHeight="1" spans="1:12">
      <c r="A5" s="67" t="s">
        <v>180</v>
      </c>
      <c r="B5" s="68" t="s">
        <v>79</v>
      </c>
      <c r="C5" s="69"/>
      <c r="D5" s="69"/>
      <c r="E5" s="70"/>
      <c r="F5" s="69"/>
      <c r="G5" s="69"/>
      <c r="H5" s="69"/>
      <c r="I5" s="69"/>
      <c r="J5" s="69"/>
      <c r="K5" s="69"/>
      <c r="L5" s="69"/>
    </row>
    <row r="6" ht="21.75" customHeight="1" spans="1:12">
      <c r="A6" s="71"/>
      <c r="B6" s="72" t="s">
        <v>181</v>
      </c>
      <c r="C6" s="20" t="s">
        <v>182</v>
      </c>
      <c r="D6" s="20"/>
      <c r="E6" s="21"/>
      <c r="F6" s="72" t="s">
        <v>183</v>
      </c>
      <c r="G6" s="73" t="s">
        <v>184</v>
      </c>
      <c r="H6" s="73" t="s">
        <v>185</v>
      </c>
      <c r="I6" s="72" t="s">
        <v>186</v>
      </c>
      <c r="J6" s="72" t="s">
        <v>187</v>
      </c>
      <c r="K6" s="72" t="s">
        <v>188</v>
      </c>
      <c r="L6" s="83" t="s">
        <v>189</v>
      </c>
    </row>
    <row r="7" ht="21.75" customHeight="1" spans="1:12">
      <c r="A7" s="74"/>
      <c r="B7" s="75" t="s">
        <v>190</v>
      </c>
      <c r="C7" s="26" t="s">
        <v>191</v>
      </c>
      <c r="D7" s="21" t="s">
        <v>192</v>
      </c>
      <c r="E7" s="21" t="s">
        <v>193</v>
      </c>
      <c r="F7" s="75" t="s">
        <v>194</v>
      </c>
      <c r="G7" s="76" t="s">
        <v>195</v>
      </c>
      <c r="H7" s="76" t="s">
        <v>196</v>
      </c>
      <c r="I7" s="75" t="s">
        <v>194</v>
      </c>
      <c r="J7" s="75" t="s">
        <v>197</v>
      </c>
      <c r="K7" s="75" t="s">
        <v>198</v>
      </c>
      <c r="L7" s="84" t="s">
        <v>199</v>
      </c>
    </row>
    <row r="8" s="2" customFormat="1" ht="21.75" customHeight="1" spans="1:13">
      <c r="A8" s="35" t="s">
        <v>200</v>
      </c>
      <c r="B8" s="37">
        <f>'2021ES'!B33</f>
        <v>100000000</v>
      </c>
      <c r="C8" s="37">
        <f>'2021ES'!C33</f>
        <v>0</v>
      </c>
      <c r="D8" s="37">
        <f>'2021ES'!D33</f>
        <v>0</v>
      </c>
      <c r="E8" s="37">
        <f>'2021ES'!E33</f>
        <v>0</v>
      </c>
      <c r="F8" s="37">
        <f>'2021ES'!F33</f>
        <v>0</v>
      </c>
      <c r="G8" s="37">
        <f>'2021ES'!G33</f>
        <v>0</v>
      </c>
      <c r="H8" s="37">
        <f>'2021ES'!H33</f>
        <v>0</v>
      </c>
      <c r="I8" s="37">
        <f>'2021ES'!I33</f>
        <v>315747.4</v>
      </c>
      <c r="J8" s="37">
        <f>'2021ES'!J33</f>
        <v>0</v>
      </c>
      <c r="K8" s="37">
        <f>'2021ES'!K33</f>
        <v>-6716201.04</v>
      </c>
      <c r="L8" s="47">
        <f>SUM(B8:K8)</f>
        <v>93599546.36</v>
      </c>
      <c r="M8" s="85"/>
    </row>
    <row r="9" s="2" customFormat="1" ht="21.75" customHeight="1" spans="1:13">
      <c r="A9" s="35" t="s">
        <v>201</v>
      </c>
      <c r="B9" s="37"/>
      <c r="C9" s="37"/>
      <c r="D9" s="37"/>
      <c r="E9" s="37"/>
      <c r="F9" s="37"/>
      <c r="G9" s="37"/>
      <c r="H9" s="37"/>
      <c r="I9" s="37">
        <f>'[2]报表重述-基于上年审定数'!$H$39</f>
        <v>0</v>
      </c>
      <c r="J9" s="37"/>
      <c r="K9" s="37">
        <f>'[2]报表重述-基于上年审定数'!$H$41</f>
        <v>-12891.05</v>
      </c>
      <c r="L9" s="49">
        <f t="shared" ref="L9:L31" si="0">SUM(B9:K9)</f>
        <v>-12891.05</v>
      </c>
      <c r="M9" s="51"/>
    </row>
    <row r="10" s="2" customFormat="1" ht="21.75" customHeight="1" spans="1:14">
      <c r="A10" s="35" t="s">
        <v>202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49">
        <f t="shared" si="0"/>
        <v>0</v>
      </c>
      <c r="M10" s="51"/>
      <c r="N10" s="86"/>
    </row>
    <row r="11" s="2" customFormat="1" ht="21.75" customHeight="1" spans="1:13">
      <c r="A11" s="35" t="s">
        <v>203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49">
        <f t="shared" si="0"/>
        <v>0</v>
      </c>
      <c r="M11" s="51"/>
    </row>
    <row r="12" s="2" customFormat="1" ht="21.75" customHeight="1" spans="1:13">
      <c r="A12" s="35" t="s">
        <v>204</v>
      </c>
      <c r="B12" s="37">
        <f>SUM(B8:B11)</f>
        <v>100000000</v>
      </c>
      <c r="C12" s="37">
        <f t="shared" ref="C12:K12" si="1">SUM(C8:C11)</f>
        <v>0</v>
      </c>
      <c r="D12" s="37">
        <f t="shared" si="1"/>
        <v>0</v>
      </c>
      <c r="E12" s="37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7">
        <f t="shared" si="1"/>
        <v>315747.4</v>
      </c>
      <c r="J12" s="37">
        <f t="shared" si="1"/>
        <v>0</v>
      </c>
      <c r="K12" s="37">
        <f t="shared" si="1"/>
        <v>-6729092.09</v>
      </c>
      <c r="L12" s="49">
        <f t="shared" si="0"/>
        <v>93586655.31</v>
      </c>
      <c r="M12" s="51"/>
    </row>
    <row r="13" s="2" customFormat="1" ht="21.75" customHeight="1" spans="1:13">
      <c r="A13" s="35" t="s">
        <v>205</v>
      </c>
      <c r="B13" s="37">
        <f>B14+B15+B20+B25</f>
        <v>0</v>
      </c>
      <c r="C13" s="37">
        <f t="shared" ref="C13:K13" si="2">C14+C15+C20+C25</f>
        <v>0</v>
      </c>
      <c r="D13" s="37">
        <f t="shared" si="2"/>
        <v>0</v>
      </c>
      <c r="E13" s="37">
        <f t="shared" si="2"/>
        <v>0</v>
      </c>
      <c r="F13" s="37">
        <f t="shared" si="2"/>
        <v>0</v>
      </c>
      <c r="G13" s="37">
        <f t="shared" si="2"/>
        <v>0</v>
      </c>
      <c r="H13" s="37">
        <f t="shared" si="2"/>
        <v>0</v>
      </c>
      <c r="I13" s="37">
        <f t="shared" si="2"/>
        <v>0</v>
      </c>
      <c r="J13" s="37"/>
      <c r="K13" s="37">
        <f t="shared" si="2"/>
        <v>-7071175.62</v>
      </c>
      <c r="L13" s="49">
        <f t="shared" si="0"/>
        <v>-7071175.62</v>
      </c>
      <c r="M13" s="51"/>
    </row>
    <row r="14" s="2" customFormat="1" ht="21.75" customHeight="1" spans="1:13">
      <c r="A14" s="35" t="s">
        <v>206</v>
      </c>
      <c r="B14" s="37"/>
      <c r="C14" s="37"/>
      <c r="D14" s="37"/>
      <c r="E14" s="37"/>
      <c r="F14" s="37"/>
      <c r="G14" s="37"/>
      <c r="H14" s="37">
        <f>IS!C36</f>
        <v>0</v>
      </c>
      <c r="I14" s="37"/>
      <c r="J14" s="37"/>
      <c r="K14" s="37">
        <f>IS!C33</f>
        <v>-7071175.62</v>
      </c>
      <c r="L14" s="49">
        <f t="shared" si="0"/>
        <v>-7071175.62</v>
      </c>
      <c r="M14" s="51"/>
    </row>
    <row r="15" s="2" customFormat="1" ht="21.75" customHeight="1" spans="1:13">
      <c r="A15" s="35" t="s">
        <v>207</v>
      </c>
      <c r="B15" s="37">
        <f>B16+B18+B19</f>
        <v>0</v>
      </c>
      <c r="C15" s="37">
        <f t="shared" ref="C15:K15" si="3">C16+C18+C19</f>
        <v>0</v>
      </c>
      <c r="D15" s="37">
        <f t="shared" si="3"/>
        <v>0</v>
      </c>
      <c r="E15" s="37">
        <f t="shared" si="3"/>
        <v>0</v>
      </c>
      <c r="F15" s="37">
        <f t="shared" si="3"/>
        <v>0</v>
      </c>
      <c r="G15" s="37">
        <f t="shared" si="3"/>
        <v>0</v>
      </c>
      <c r="H15" s="37">
        <f t="shared" si="3"/>
        <v>0</v>
      </c>
      <c r="I15" s="37">
        <f t="shared" si="3"/>
        <v>0</v>
      </c>
      <c r="J15" s="37">
        <f t="shared" si="3"/>
        <v>0</v>
      </c>
      <c r="K15" s="37">
        <f t="shared" si="3"/>
        <v>0</v>
      </c>
      <c r="L15" s="49">
        <f t="shared" si="0"/>
        <v>0</v>
      </c>
      <c r="M15" s="51"/>
    </row>
    <row r="16" s="2" customFormat="1" ht="21.75" customHeight="1" spans="1:13">
      <c r="A16" s="35" t="s">
        <v>208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49">
        <f t="shared" si="0"/>
        <v>0</v>
      </c>
      <c r="M16" s="51"/>
    </row>
    <row r="17" s="2" customFormat="1" ht="21.75" customHeight="1" spans="1:13">
      <c r="A17" s="35" t="s">
        <v>209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49"/>
      <c r="M17" s="51"/>
    </row>
    <row r="18" s="2" customFormat="1" ht="21.75" customHeight="1" spans="1:13">
      <c r="A18" s="35" t="s">
        <v>210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49">
        <f t="shared" si="0"/>
        <v>0</v>
      </c>
      <c r="M18" s="51"/>
    </row>
    <row r="19" s="2" customFormat="1" ht="21.75" customHeight="1" spans="1:13">
      <c r="A19" s="35" t="s">
        <v>211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49">
        <f t="shared" si="0"/>
        <v>0</v>
      </c>
      <c r="M19" s="51"/>
    </row>
    <row r="20" s="2" customFormat="1" ht="21.75" customHeight="1" spans="1:13">
      <c r="A20" s="35" t="s">
        <v>212</v>
      </c>
      <c r="B20" s="37">
        <f>B21+B22+B23+B24</f>
        <v>0</v>
      </c>
      <c r="C20" s="37">
        <f t="shared" ref="C20:K20" si="4">C21+C22+C23+C24</f>
        <v>0</v>
      </c>
      <c r="D20" s="37">
        <f t="shared" si="4"/>
        <v>0</v>
      </c>
      <c r="E20" s="37">
        <f t="shared" si="4"/>
        <v>0</v>
      </c>
      <c r="F20" s="37">
        <f t="shared" si="4"/>
        <v>0</v>
      </c>
      <c r="G20" s="37">
        <f t="shared" si="4"/>
        <v>0</v>
      </c>
      <c r="H20" s="37">
        <f t="shared" si="4"/>
        <v>0</v>
      </c>
      <c r="I20" s="37">
        <f t="shared" si="4"/>
        <v>0</v>
      </c>
      <c r="J20" s="37"/>
      <c r="K20" s="37">
        <f>SUM(K21:K24)</f>
        <v>0</v>
      </c>
      <c r="L20" s="49"/>
      <c r="M20" s="51"/>
    </row>
    <row r="21" s="2" customFormat="1" ht="21.75" customHeight="1" spans="1:13">
      <c r="A21" s="35" t="s">
        <v>213</v>
      </c>
      <c r="B21" s="37"/>
      <c r="C21" s="37"/>
      <c r="D21" s="37"/>
      <c r="E21" s="37"/>
      <c r="F21" s="37"/>
      <c r="G21" s="37"/>
      <c r="H21" s="37"/>
      <c r="I21" s="37"/>
      <c r="J21" s="37"/>
      <c r="K21" s="37">
        <f>-I21</f>
        <v>0</v>
      </c>
      <c r="L21" s="49">
        <f t="shared" si="0"/>
        <v>0</v>
      </c>
      <c r="M21" s="51"/>
    </row>
    <row r="22" s="2" customFormat="1" ht="21.75" customHeight="1" spans="1:13">
      <c r="A22" s="35" t="s">
        <v>214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49">
        <f t="shared" si="0"/>
        <v>0</v>
      </c>
      <c r="M22" s="51"/>
    </row>
    <row r="23" s="2" customFormat="1" ht="21.75" customHeight="1" spans="1:13">
      <c r="A23" s="35" t="s">
        <v>215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49">
        <f t="shared" si="0"/>
        <v>0</v>
      </c>
      <c r="M23" s="51"/>
    </row>
    <row r="24" s="2" customFormat="1" ht="21.75" customHeight="1" spans="1:13">
      <c r="A24" s="35" t="s">
        <v>211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49">
        <f t="shared" si="0"/>
        <v>0</v>
      </c>
      <c r="M24" s="51"/>
    </row>
    <row r="25" s="2" customFormat="1" ht="21.75" customHeight="1" spans="1:13">
      <c r="A25" s="35" t="s">
        <v>216</v>
      </c>
      <c r="B25" s="37">
        <f>B26+B27+B28+B29+B31</f>
        <v>0</v>
      </c>
      <c r="C25" s="37">
        <f t="shared" ref="C25:K25" si="5">C26+C27+C28+C29+C31</f>
        <v>0</v>
      </c>
      <c r="D25" s="37">
        <f t="shared" si="5"/>
        <v>0</v>
      </c>
      <c r="E25" s="37">
        <f t="shared" si="5"/>
        <v>0</v>
      </c>
      <c r="F25" s="37">
        <f t="shared" si="5"/>
        <v>0</v>
      </c>
      <c r="G25" s="37">
        <f t="shared" si="5"/>
        <v>0</v>
      </c>
      <c r="H25" s="37">
        <f t="shared" si="5"/>
        <v>0</v>
      </c>
      <c r="I25" s="37">
        <f t="shared" si="5"/>
        <v>0</v>
      </c>
      <c r="J25" s="37">
        <f t="shared" si="5"/>
        <v>0</v>
      </c>
      <c r="K25" s="37">
        <f t="shared" si="5"/>
        <v>0</v>
      </c>
      <c r="L25" s="49">
        <f t="shared" si="0"/>
        <v>0</v>
      </c>
      <c r="M25" s="51"/>
    </row>
    <row r="26" s="2" customFormat="1" ht="21.75" customHeight="1" spans="1:13">
      <c r="A26" s="35" t="s">
        <v>217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49">
        <f t="shared" si="0"/>
        <v>0</v>
      </c>
      <c r="M26" s="51"/>
    </row>
    <row r="27" s="2" customFormat="1" ht="21.75" customHeight="1" spans="1:13">
      <c r="A27" s="35" t="s">
        <v>218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49">
        <f t="shared" si="0"/>
        <v>0</v>
      </c>
      <c r="M27" s="51"/>
    </row>
    <row r="28" s="2" customFormat="1" ht="21.75" customHeight="1" spans="1:13">
      <c r="A28" s="35" t="s">
        <v>219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49">
        <f t="shared" si="0"/>
        <v>0</v>
      </c>
      <c r="M28" s="51"/>
    </row>
    <row r="29" s="2" customFormat="1" ht="21.75" customHeight="1" spans="1:13">
      <c r="A29" s="35" t="s">
        <v>220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49">
        <f t="shared" si="0"/>
        <v>0</v>
      </c>
      <c r="M29" s="51"/>
    </row>
    <row r="30" s="2" customFormat="1" ht="21.75" customHeight="1" spans="1:13">
      <c r="A30" s="35" t="s">
        <v>221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49"/>
      <c r="M30" s="51"/>
    </row>
    <row r="31" s="2" customFormat="1" ht="21.75" customHeight="1" spans="1:13">
      <c r="A31" s="35" t="s">
        <v>222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49">
        <f t="shared" si="0"/>
        <v>0</v>
      </c>
      <c r="M31" s="51"/>
    </row>
    <row r="32" s="2" customFormat="1" ht="21.75" customHeight="1" spans="1:13">
      <c r="A32" s="35" t="s">
        <v>223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49"/>
      <c r="M32" s="51"/>
    </row>
    <row r="33" s="2" customFormat="1" ht="21.75" customHeight="1" spans="1:13">
      <c r="A33" s="35" t="s">
        <v>224</v>
      </c>
      <c r="B33" s="37">
        <f>B12+B13</f>
        <v>100000000</v>
      </c>
      <c r="C33" s="37">
        <f t="shared" ref="C33:K33" si="6">C12+C13</f>
        <v>0</v>
      </c>
      <c r="D33" s="37">
        <f t="shared" si="6"/>
        <v>0</v>
      </c>
      <c r="E33" s="37">
        <f t="shared" si="6"/>
        <v>0</v>
      </c>
      <c r="F33" s="37">
        <f t="shared" si="6"/>
        <v>0</v>
      </c>
      <c r="G33" s="37">
        <f t="shared" si="6"/>
        <v>0</v>
      </c>
      <c r="H33" s="37">
        <f t="shared" si="6"/>
        <v>0</v>
      </c>
      <c r="I33" s="37">
        <f t="shared" si="6"/>
        <v>315747.4</v>
      </c>
      <c r="J33" s="37">
        <f t="shared" si="6"/>
        <v>0</v>
      </c>
      <c r="K33" s="37">
        <f t="shared" si="6"/>
        <v>-13800267.71</v>
      </c>
      <c r="L33" s="49">
        <f>SUM(B33:K33)</f>
        <v>86515479.69</v>
      </c>
      <c r="M33" s="51"/>
    </row>
    <row r="34" ht="21.75" customHeight="1" spans="1:12">
      <c r="A34" s="38" t="s">
        <v>225</v>
      </c>
      <c r="B34" s="38"/>
      <c r="C34" s="38"/>
      <c r="D34" s="38"/>
      <c r="E34" s="39"/>
      <c r="F34" s="38"/>
      <c r="G34" s="38"/>
      <c r="H34" s="38"/>
      <c r="I34" s="38"/>
      <c r="J34" s="38"/>
      <c r="K34" s="38"/>
      <c r="L34" s="38"/>
    </row>
    <row r="35" ht="13.5" spans="1:12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ht="21.75" customHeight="1" spans="1:12">
      <c r="A36" s="63" t="s">
        <v>226</v>
      </c>
      <c r="B36" s="63"/>
      <c r="C36" s="63"/>
      <c r="D36" s="63"/>
      <c r="E36" s="78"/>
      <c r="F36" s="63"/>
      <c r="G36" s="63"/>
      <c r="H36" s="63"/>
      <c r="I36" s="63"/>
      <c r="J36" s="63"/>
      <c r="K36" s="63"/>
      <c r="L36" s="63"/>
    </row>
    <row r="37" spans="4:5">
      <c r="D37" s="61"/>
      <c r="E37" s="61"/>
    </row>
    <row r="38" s="59" customFormat="1" spans="2:13">
      <c r="B38" s="59">
        <f>B33-'BS2'!C28</f>
        <v>0</v>
      </c>
      <c r="D38" s="79"/>
      <c r="E38" s="79"/>
      <c r="F38" s="80">
        <f>F33-'BS2'!C32</f>
        <v>0</v>
      </c>
      <c r="H38" s="59">
        <f>H33-'BS2'!C34</f>
        <v>0</v>
      </c>
      <c r="I38" s="59">
        <f>I33-'BS2'!C35</f>
        <v>0</v>
      </c>
      <c r="J38" s="59">
        <f>J33-'BS2'!C36</f>
        <v>0</v>
      </c>
      <c r="K38" s="59">
        <f>K33-'BS2'!C37</f>
        <v>0</v>
      </c>
      <c r="L38" s="59">
        <f>L33-'BS2'!C38</f>
        <v>0</v>
      </c>
      <c r="M38" s="79"/>
    </row>
    <row r="39" spans="1:12">
      <c r="A39" s="60" t="s">
        <v>227</v>
      </c>
      <c r="B39" s="81">
        <f>B12-'[2]3-资产负债表（期初为切换后）'!$P$22</f>
        <v>0</v>
      </c>
      <c r="C39" s="81"/>
      <c r="D39" s="81"/>
      <c r="E39" s="81"/>
      <c r="F39" s="81"/>
      <c r="G39" s="81"/>
      <c r="H39" s="81"/>
      <c r="I39" s="81">
        <f>I12-'[2]3-资产负债表（期初为切换后）'!$P$27</f>
        <v>0</v>
      </c>
      <c r="J39" s="81"/>
      <c r="K39" s="81">
        <f>K12-'[2]3-资产负债表（期初为切换后）'!$P$29</f>
        <v>0</v>
      </c>
      <c r="L39" s="81">
        <f>L12-'[2]3-资产负债表（期初为切换后）'!$P$32</f>
        <v>0</v>
      </c>
    </row>
    <row r="40" spans="4:6">
      <c r="D40" s="61"/>
      <c r="E40" s="61"/>
      <c r="F40" s="61"/>
    </row>
    <row r="41" spans="4:6">
      <c r="D41" s="61"/>
      <c r="E41" s="61"/>
      <c r="F41" s="61"/>
    </row>
  </sheetData>
  <mergeCells count="9">
    <mergeCell ref="A1:L1"/>
    <mergeCell ref="A2:L2"/>
    <mergeCell ref="I3:L3"/>
    <mergeCell ref="I4:L4"/>
    <mergeCell ref="B5:L5"/>
    <mergeCell ref="C6:E6"/>
    <mergeCell ref="A34:L34"/>
    <mergeCell ref="A36:L36"/>
    <mergeCell ref="A5:A7"/>
  </mergeCells>
  <printOptions horizontalCentered="1"/>
  <pageMargins left="0.354330708661417" right="0.354330708661417" top="0.984251968503937" bottom="0.393700787401575" header="0.31496062992126" footer="0"/>
  <pageSetup paperSize="9" scale="6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N86"/>
  <sheetViews>
    <sheetView showZeros="0" view="pageBreakPreview" zoomScale="70" zoomScaleNormal="100" workbookViewId="0">
      <pane xSplit="1" ySplit="7" topLeftCell="B8" activePane="bottomRight" state="frozen"/>
      <selection/>
      <selection pane="topRight"/>
      <selection pane="bottomLeft"/>
      <selection pane="bottomRight" activeCell="F44" sqref="F44"/>
    </sheetView>
  </sheetViews>
  <sheetFormatPr defaultColWidth="9" defaultRowHeight="12"/>
  <cols>
    <col min="1" max="1" width="36" style="4" customWidth="1"/>
    <col min="2" max="2" width="20.45" style="4" customWidth="1"/>
    <col min="3" max="5" width="10.3666666666667" style="4" customWidth="1"/>
    <col min="6" max="6" width="18.3666666666667" style="4" customWidth="1"/>
    <col min="7" max="7" width="14.45" style="4" customWidth="1"/>
    <col min="8" max="8" width="18.45" style="4" customWidth="1"/>
    <col min="9" max="9" width="17.175" style="4" customWidth="1"/>
    <col min="10" max="10" width="18.3666666666667" style="4" customWidth="1"/>
    <col min="11" max="11" width="18.0916666666667" style="4" customWidth="1"/>
    <col min="12" max="12" width="19.45" style="4" customWidth="1"/>
    <col min="13" max="13" width="17.2666666666667" style="5" customWidth="1"/>
    <col min="14" max="14" width="16.8166666666667" style="4" customWidth="1"/>
    <col min="15" max="256" width="9" style="4"/>
    <col min="257" max="257" width="41.725" style="4" customWidth="1"/>
    <col min="258" max="258" width="15.6333333333333" style="4" customWidth="1"/>
    <col min="259" max="261" width="10.3666666666667" style="4" customWidth="1"/>
    <col min="262" max="268" width="15.6333333333333" style="4" customWidth="1"/>
    <col min="269" max="512" width="9" style="4"/>
    <col min="513" max="513" width="41.725" style="4" customWidth="1"/>
    <col min="514" max="514" width="15.6333333333333" style="4" customWidth="1"/>
    <col min="515" max="517" width="10.3666666666667" style="4" customWidth="1"/>
    <col min="518" max="524" width="15.6333333333333" style="4" customWidth="1"/>
    <col min="525" max="768" width="9" style="4"/>
    <col min="769" max="769" width="41.725" style="4" customWidth="1"/>
    <col min="770" max="770" width="15.6333333333333" style="4" customWidth="1"/>
    <col min="771" max="773" width="10.3666666666667" style="4" customWidth="1"/>
    <col min="774" max="780" width="15.6333333333333" style="4" customWidth="1"/>
    <col min="781" max="1024" width="9" style="4"/>
    <col min="1025" max="1025" width="41.725" style="4" customWidth="1"/>
    <col min="1026" max="1026" width="15.6333333333333" style="4" customWidth="1"/>
    <col min="1027" max="1029" width="10.3666666666667" style="4" customWidth="1"/>
    <col min="1030" max="1036" width="15.6333333333333" style="4" customWidth="1"/>
    <col min="1037" max="1280" width="9" style="4"/>
    <col min="1281" max="1281" width="41.725" style="4" customWidth="1"/>
    <col min="1282" max="1282" width="15.6333333333333" style="4" customWidth="1"/>
    <col min="1283" max="1285" width="10.3666666666667" style="4" customWidth="1"/>
    <col min="1286" max="1292" width="15.6333333333333" style="4" customWidth="1"/>
    <col min="1293" max="1536" width="9" style="4"/>
    <col min="1537" max="1537" width="41.725" style="4" customWidth="1"/>
    <col min="1538" max="1538" width="15.6333333333333" style="4" customWidth="1"/>
    <col min="1539" max="1541" width="10.3666666666667" style="4" customWidth="1"/>
    <col min="1542" max="1548" width="15.6333333333333" style="4" customWidth="1"/>
    <col min="1549" max="1792" width="9" style="4"/>
    <col min="1793" max="1793" width="41.725" style="4" customWidth="1"/>
    <col min="1794" max="1794" width="15.6333333333333" style="4" customWidth="1"/>
    <col min="1795" max="1797" width="10.3666666666667" style="4" customWidth="1"/>
    <col min="1798" max="1804" width="15.6333333333333" style="4" customWidth="1"/>
    <col min="1805" max="2048" width="9" style="4"/>
    <col min="2049" max="2049" width="41.725" style="4" customWidth="1"/>
    <col min="2050" max="2050" width="15.6333333333333" style="4" customWidth="1"/>
    <col min="2051" max="2053" width="10.3666666666667" style="4" customWidth="1"/>
    <col min="2054" max="2060" width="15.6333333333333" style="4" customWidth="1"/>
    <col min="2061" max="2304" width="9" style="4"/>
    <col min="2305" max="2305" width="41.725" style="4" customWidth="1"/>
    <col min="2306" max="2306" width="15.6333333333333" style="4" customWidth="1"/>
    <col min="2307" max="2309" width="10.3666666666667" style="4" customWidth="1"/>
    <col min="2310" max="2316" width="15.6333333333333" style="4" customWidth="1"/>
    <col min="2317" max="2560" width="9" style="4"/>
    <col min="2561" max="2561" width="41.725" style="4" customWidth="1"/>
    <col min="2562" max="2562" width="15.6333333333333" style="4" customWidth="1"/>
    <col min="2563" max="2565" width="10.3666666666667" style="4" customWidth="1"/>
    <col min="2566" max="2572" width="15.6333333333333" style="4" customWidth="1"/>
    <col min="2573" max="2816" width="9" style="4"/>
    <col min="2817" max="2817" width="41.725" style="4" customWidth="1"/>
    <col min="2818" max="2818" width="15.6333333333333" style="4" customWidth="1"/>
    <col min="2819" max="2821" width="10.3666666666667" style="4" customWidth="1"/>
    <col min="2822" max="2828" width="15.6333333333333" style="4" customWidth="1"/>
    <col min="2829" max="3072" width="9" style="4"/>
    <col min="3073" max="3073" width="41.725" style="4" customWidth="1"/>
    <col min="3074" max="3074" width="15.6333333333333" style="4" customWidth="1"/>
    <col min="3075" max="3077" width="10.3666666666667" style="4" customWidth="1"/>
    <col min="3078" max="3084" width="15.6333333333333" style="4" customWidth="1"/>
    <col min="3085" max="3328" width="9" style="4"/>
    <col min="3329" max="3329" width="41.725" style="4" customWidth="1"/>
    <col min="3330" max="3330" width="15.6333333333333" style="4" customWidth="1"/>
    <col min="3331" max="3333" width="10.3666666666667" style="4" customWidth="1"/>
    <col min="3334" max="3340" width="15.6333333333333" style="4" customWidth="1"/>
    <col min="3341" max="3584" width="9" style="4"/>
    <col min="3585" max="3585" width="41.725" style="4" customWidth="1"/>
    <col min="3586" max="3586" width="15.6333333333333" style="4" customWidth="1"/>
    <col min="3587" max="3589" width="10.3666666666667" style="4" customWidth="1"/>
    <col min="3590" max="3596" width="15.6333333333333" style="4" customWidth="1"/>
    <col min="3597" max="3840" width="9" style="4"/>
    <col min="3841" max="3841" width="41.725" style="4" customWidth="1"/>
    <col min="3842" max="3842" width="15.6333333333333" style="4" customWidth="1"/>
    <col min="3843" max="3845" width="10.3666666666667" style="4" customWidth="1"/>
    <col min="3846" max="3852" width="15.6333333333333" style="4" customWidth="1"/>
    <col min="3853" max="4096" width="9" style="4"/>
    <col min="4097" max="4097" width="41.725" style="4" customWidth="1"/>
    <col min="4098" max="4098" width="15.6333333333333" style="4" customWidth="1"/>
    <col min="4099" max="4101" width="10.3666666666667" style="4" customWidth="1"/>
    <col min="4102" max="4108" width="15.6333333333333" style="4" customWidth="1"/>
    <col min="4109" max="4352" width="9" style="4"/>
    <col min="4353" max="4353" width="41.725" style="4" customWidth="1"/>
    <col min="4354" max="4354" width="15.6333333333333" style="4" customWidth="1"/>
    <col min="4355" max="4357" width="10.3666666666667" style="4" customWidth="1"/>
    <col min="4358" max="4364" width="15.6333333333333" style="4" customWidth="1"/>
    <col min="4365" max="4608" width="9" style="4"/>
    <col min="4609" max="4609" width="41.725" style="4" customWidth="1"/>
    <col min="4610" max="4610" width="15.6333333333333" style="4" customWidth="1"/>
    <col min="4611" max="4613" width="10.3666666666667" style="4" customWidth="1"/>
    <col min="4614" max="4620" width="15.6333333333333" style="4" customWidth="1"/>
    <col min="4621" max="4864" width="9" style="4"/>
    <col min="4865" max="4865" width="41.725" style="4" customWidth="1"/>
    <col min="4866" max="4866" width="15.6333333333333" style="4" customWidth="1"/>
    <col min="4867" max="4869" width="10.3666666666667" style="4" customWidth="1"/>
    <col min="4870" max="4876" width="15.6333333333333" style="4" customWidth="1"/>
    <col min="4877" max="5120" width="9" style="4"/>
    <col min="5121" max="5121" width="41.725" style="4" customWidth="1"/>
    <col min="5122" max="5122" width="15.6333333333333" style="4" customWidth="1"/>
    <col min="5123" max="5125" width="10.3666666666667" style="4" customWidth="1"/>
    <col min="5126" max="5132" width="15.6333333333333" style="4" customWidth="1"/>
    <col min="5133" max="5376" width="9" style="4"/>
    <col min="5377" max="5377" width="41.725" style="4" customWidth="1"/>
    <col min="5378" max="5378" width="15.6333333333333" style="4" customWidth="1"/>
    <col min="5379" max="5381" width="10.3666666666667" style="4" customWidth="1"/>
    <col min="5382" max="5388" width="15.6333333333333" style="4" customWidth="1"/>
    <col min="5389" max="5632" width="9" style="4"/>
    <col min="5633" max="5633" width="41.725" style="4" customWidth="1"/>
    <col min="5634" max="5634" width="15.6333333333333" style="4" customWidth="1"/>
    <col min="5635" max="5637" width="10.3666666666667" style="4" customWidth="1"/>
    <col min="5638" max="5644" width="15.6333333333333" style="4" customWidth="1"/>
    <col min="5645" max="5888" width="9" style="4"/>
    <col min="5889" max="5889" width="41.725" style="4" customWidth="1"/>
    <col min="5890" max="5890" width="15.6333333333333" style="4" customWidth="1"/>
    <col min="5891" max="5893" width="10.3666666666667" style="4" customWidth="1"/>
    <col min="5894" max="5900" width="15.6333333333333" style="4" customWidth="1"/>
    <col min="5901" max="6144" width="9" style="4"/>
    <col min="6145" max="6145" width="41.725" style="4" customWidth="1"/>
    <col min="6146" max="6146" width="15.6333333333333" style="4" customWidth="1"/>
    <col min="6147" max="6149" width="10.3666666666667" style="4" customWidth="1"/>
    <col min="6150" max="6156" width="15.6333333333333" style="4" customWidth="1"/>
    <col min="6157" max="6400" width="9" style="4"/>
    <col min="6401" max="6401" width="41.725" style="4" customWidth="1"/>
    <col min="6402" max="6402" width="15.6333333333333" style="4" customWidth="1"/>
    <col min="6403" max="6405" width="10.3666666666667" style="4" customWidth="1"/>
    <col min="6406" max="6412" width="15.6333333333333" style="4" customWidth="1"/>
    <col min="6413" max="6656" width="9" style="4"/>
    <col min="6657" max="6657" width="41.725" style="4" customWidth="1"/>
    <col min="6658" max="6658" width="15.6333333333333" style="4" customWidth="1"/>
    <col min="6659" max="6661" width="10.3666666666667" style="4" customWidth="1"/>
    <col min="6662" max="6668" width="15.6333333333333" style="4" customWidth="1"/>
    <col min="6669" max="6912" width="9" style="4"/>
    <col min="6913" max="6913" width="41.725" style="4" customWidth="1"/>
    <col min="6914" max="6914" width="15.6333333333333" style="4" customWidth="1"/>
    <col min="6915" max="6917" width="10.3666666666667" style="4" customWidth="1"/>
    <col min="6918" max="6924" width="15.6333333333333" style="4" customWidth="1"/>
    <col min="6925" max="7168" width="9" style="4"/>
    <col min="7169" max="7169" width="41.725" style="4" customWidth="1"/>
    <col min="7170" max="7170" width="15.6333333333333" style="4" customWidth="1"/>
    <col min="7171" max="7173" width="10.3666666666667" style="4" customWidth="1"/>
    <col min="7174" max="7180" width="15.6333333333333" style="4" customWidth="1"/>
    <col min="7181" max="7424" width="9" style="4"/>
    <col min="7425" max="7425" width="41.725" style="4" customWidth="1"/>
    <col min="7426" max="7426" width="15.6333333333333" style="4" customWidth="1"/>
    <col min="7427" max="7429" width="10.3666666666667" style="4" customWidth="1"/>
    <col min="7430" max="7436" width="15.6333333333333" style="4" customWidth="1"/>
    <col min="7437" max="7680" width="9" style="4"/>
    <col min="7681" max="7681" width="41.725" style="4" customWidth="1"/>
    <col min="7682" max="7682" width="15.6333333333333" style="4" customWidth="1"/>
    <col min="7683" max="7685" width="10.3666666666667" style="4" customWidth="1"/>
    <col min="7686" max="7692" width="15.6333333333333" style="4" customWidth="1"/>
    <col min="7693" max="7936" width="9" style="4"/>
    <col min="7937" max="7937" width="41.725" style="4" customWidth="1"/>
    <col min="7938" max="7938" width="15.6333333333333" style="4" customWidth="1"/>
    <col min="7939" max="7941" width="10.3666666666667" style="4" customWidth="1"/>
    <col min="7942" max="7948" width="15.6333333333333" style="4" customWidth="1"/>
    <col min="7949" max="8192" width="9" style="4"/>
    <col min="8193" max="8193" width="41.725" style="4" customWidth="1"/>
    <col min="8194" max="8194" width="15.6333333333333" style="4" customWidth="1"/>
    <col min="8195" max="8197" width="10.3666666666667" style="4" customWidth="1"/>
    <col min="8198" max="8204" width="15.6333333333333" style="4" customWidth="1"/>
    <col min="8205" max="8448" width="9" style="4"/>
    <col min="8449" max="8449" width="41.725" style="4" customWidth="1"/>
    <col min="8450" max="8450" width="15.6333333333333" style="4" customWidth="1"/>
    <col min="8451" max="8453" width="10.3666666666667" style="4" customWidth="1"/>
    <col min="8454" max="8460" width="15.6333333333333" style="4" customWidth="1"/>
    <col min="8461" max="8704" width="9" style="4"/>
    <col min="8705" max="8705" width="41.725" style="4" customWidth="1"/>
    <col min="8706" max="8706" width="15.6333333333333" style="4" customWidth="1"/>
    <col min="8707" max="8709" width="10.3666666666667" style="4" customWidth="1"/>
    <col min="8710" max="8716" width="15.6333333333333" style="4" customWidth="1"/>
    <col min="8717" max="8960" width="9" style="4"/>
    <col min="8961" max="8961" width="41.725" style="4" customWidth="1"/>
    <col min="8962" max="8962" width="15.6333333333333" style="4" customWidth="1"/>
    <col min="8963" max="8965" width="10.3666666666667" style="4" customWidth="1"/>
    <col min="8966" max="8972" width="15.6333333333333" style="4" customWidth="1"/>
    <col min="8973" max="9216" width="9" style="4"/>
    <col min="9217" max="9217" width="41.725" style="4" customWidth="1"/>
    <col min="9218" max="9218" width="15.6333333333333" style="4" customWidth="1"/>
    <col min="9219" max="9221" width="10.3666666666667" style="4" customWidth="1"/>
    <col min="9222" max="9228" width="15.6333333333333" style="4" customWidth="1"/>
    <col min="9229" max="9472" width="9" style="4"/>
    <col min="9473" max="9473" width="41.725" style="4" customWidth="1"/>
    <col min="9474" max="9474" width="15.6333333333333" style="4" customWidth="1"/>
    <col min="9475" max="9477" width="10.3666666666667" style="4" customWidth="1"/>
    <col min="9478" max="9484" width="15.6333333333333" style="4" customWidth="1"/>
    <col min="9485" max="9728" width="9" style="4"/>
    <col min="9729" max="9729" width="41.725" style="4" customWidth="1"/>
    <col min="9730" max="9730" width="15.6333333333333" style="4" customWidth="1"/>
    <col min="9731" max="9733" width="10.3666666666667" style="4" customWidth="1"/>
    <col min="9734" max="9740" width="15.6333333333333" style="4" customWidth="1"/>
    <col min="9741" max="9984" width="9" style="4"/>
    <col min="9985" max="9985" width="41.725" style="4" customWidth="1"/>
    <col min="9986" max="9986" width="15.6333333333333" style="4" customWidth="1"/>
    <col min="9987" max="9989" width="10.3666666666667" style="4" customWidth="1"/>
    <col min="9990" max="9996" width="15.6333333333333" style="4" customWidth="1"/>
    <col min="9997" max="10240" width="9" style="4"/>
    <col min="10241" max="10241" width="41.725" style="4" customWidth="1"/>
    <col min="10242" max="10242" width="15.6333333333333" style="4" customWidth="1"/>
    <col min="10243" max="10245" width="10.3666666666667" style="4" customWidth="1"/>
    <col min="10246" max="10252" width="15.6333333333333" style="4" customWidth="1"/>
    <col min="10253" max="10496" width="9" style="4"/>
    <col min="10497" max="10497" width="41.725" style="4" customWidth="1"/>
    <col min="10498" max="10498" width="15.6333333333333" style="4" customWidth="1"/>
    <col min="10499" max="10501" width="10.3666666666667" style="4" customWidth="1"/>
    <col min="10502" max="10508" width="15.6333333333333" style="4" customWidth="1"/>
    <col min="10509" max="10752" width="9" style="4"/>
    <col min="10753" max="10753" width="41.725" style="4" customWidth="1"/>
    <col min="10754" max="10754" width="15.6333333333333" style="4" customWidth="1"/>
    <col min="10755" max="10757" width="10.3666666666667" style="4" customWidth="1"/>
    <col min="10758" max="10764" width="15.6333333333333" style="4" customWidth="1"/>
    <col min="10765" max="11008" width="9" style="4"/>
    <col min="11009" max="11009" width="41.725" style="4" customWidth="1"/>
    <col min="11010" max="11010" width="15.6333333333333" style="4" customWidth="1"/>
    <col min="11011" max="11013" width="10.3666666666667" style="4" customWidth="1"/>
    <col min="11014" max="11020" width="15.6333333333333" style="4" customWidth="1"/>
    <col min="11021" max="11264" width="9" style="4"/>
    <col min="11265" max="11265" width="41.725" style="4" customWidth="1"/>
    <col min="11266" max="11266" width="15.6333333333333" style="4" customWidth="1"/>
    <col min="11267" max="11269" width="10.3666666666667" style="4" customWidth="1"/>
    <col min="11270" max="11276" width="15.6333333333333" style="4" customWidth="1"/>
    <col min="11277" max="11520" width="9" style="4"/>
    <col min="11521" max="11521" width="41.725" style="4" customWidth="1"/>
    <col min="11522" max="11522" width="15.6333333333333" style="4" customWidth="1"/>
    <col min="11523" max="11525" width="10.3666666666667" style="4" customWidth="1"/>
    <col min="11526" max="11532" width="15.6333333333333" style="4" customWidth="1"/>
    <col min="11533" max="11776" width="9" style="4"/>
    <col min="11777" max="11777" width="41.725" style="4" customWidth="1"/>
    <col min="11778" max="11778" width="15.6333333333333" style="4" customWidth="1"/>
    <col min="11779" max="11781" width="10.3666666666667" style="4" customWidth="1"/>
    <col min="11782" max="11788" width="15.6333333333333" style="4" customWidth="1"/>
    <col min="11789" max="12032" width="9" style="4"/>
    <col min="12033" max="12033" width="41.725" style="4" customWidth="1"/>
    <col min="12034" max="12034" width="15.6333333333333" style="4" customWidth="1"/>
    <col min="12035" max="12037" width="10.3666666666667" style="4" customWidth="1"/>
    <col min="12038" max="12044" width="15.6333333333333" style="4" customWidth="1"/>
    <col min="12045" max="12288" width="9" style="4"/>
    <col min="12289" max="12289" width="41.725" style="4" customWidth="1"/>
    <col min="12290" max="12290" width="15.6333333333333" style="4" customWidth="1"/>
    <col min="12291" max="12293" width="10.3666666666667" style="4" customWidth="1"/>
    <col min="12294" max="12300" width="15.6333333333333" style="4" customWidth="1"/>
    <col min="12301" max="12544" width="9" style="4"/>
    <col min="12545" max="12545" width="41.725" style="4" customWidth="1"/>
    <col min="12546" max="12546" width="15.6333333333333" style="4" customWidth="1"/>
    <col min="12547" max="12549" width="10.3666666666667" style="4" customWidth="1"/>
    <col min="12550" max="12556" width="15.6333333333333" style="4" customWidth="1"/>
    <col min="12557" max="12800" width="9" style="4"/>
    <col min="12801" max="12801" width="41.725" style="4" customWidth="1"/>
    <col min="12802" max="12802" width="15.6333333333333" style="4" customWidth="1"/>
    <col min="12803" max="12805" width="10.3666666666667" style="4" customWidth="1"/>
    <col min="12806" max="12812" width="15.6333333333333" style="4" customWidth="1"/>
    <col min="12813" max="13056" width="9" style="4"/>
    <col min="13057" max="13057" width="41.725" style="4" customWidth="1"/>
    <col min="13058" max="13058" width="15.6333333333333" style="4" customWidth="1"/>
    <col min="13059" max="13061" width="10.3666666666667" style="4" customWidth="1"/>
    <col min="13062" max="13068" width="15.6333333333333" style="4" customWidth="1"/>
    <col min="13069" max="13312" width="9" style="4"/>
    <col min="13313" max="13313" width="41.725" style="4" customWidth="1"/>
    <col min="13314" max="13314" width="15.6333333333333" style="4" customWidth="1"/>
    <col min="13315" max="13317" width="10.3666666666667" style="4" customWidth="1"/>
    <col min="13318" max="13324" width="15.6333333333333" style="4" customWidth="1"/>
    <col min="13325" max="13568" width="9" style="4"/>
    <col min="13569" max="13569" width="41.725" style="4" customWidth="1"/>
    <col min="13570" max="13570" width="15.6333333333333" style="4" customWidth="1"/>
    <col min="13571" max="13573" width="10.3666666666667" style="4" customWidth="1"/>
    <col min="13574" max="13580" width="15.6333333333333" style="4" customWidth="1"/>
    <col min="13581" max="13824" width="9" style="4"/>
    <col min="13825" max="13825" width="41.725" style="4" customWidth="1"/>
    <col min="13826" max="13826" width="15.6333333333333" style="4" customWidth="1"/>
    <col min="13827" max="13829" width="10.3666666666667" style="4" customWidth="1"/>
    <col min="13830" max="13836" width="15.6333333333333" style="4" customWidth="1"/>
    <col min="13837" max="14080" width="9" style="4"/>
    <col min="14081" max="14081" width="41.725" style="4" customWidth="1"/>
    <col min="14082" max="14082" width="15.6333333333333" style="4" customWidth="1"/>
    <col min="14083" max="14085" width="10.3666666666667" style="4" customWidth="1"/>
    <col min="14086" max="14092" width="15.6333333333333" style="4" customWidth="1"/>
    <col min="14093" max="14336" width="9" style="4"/>
    <col min="14337" max="14337" width="41.725" style="4" customWidth="1"/>
    <col min="14338" max="14338" width="15.6333333333333" style="4" customWidth="1"/>
    <col min="14339" max="14341" width="10.3666666666667" style="4" customWidth="1"/>
    <col min="14342" max="14348" width="15.6333333333333" style="4" customWidth="1"/>
    <col min="14349" max="14592" width="9" style="4"/>
    <col min="14593" max="14593" width="41.725" style="4" customWidth="1"/>
    <col min="14594" max="14594" width="15.6333333333333" style="4" customWidth="1"/>
    <col min="14595" max="14597" width="10.3666666666667" style="4" customWidth="1"/>
    <col min="14598" max="14604" width="15.6333333333333" style="4" customWidth="1"/>
    <col min="14605" max="14848" width="9" style="4"/>
    <col min="14849" max="14849" width="41.725" style="4" customWidth="1"/>
    <col min="14850" max="14850" width="15.6333333333333" style="4" customWidth="1"/>
    <col min="14851" max="14853" width="10.3666666666667" style="4" customWidth="1"/>
    <col min="14854" max="14860" width="15.6333333333333" style="4" customWidth="1"/>
    <col min="14861" max="15104" width="9" style="4"/>
    <col min="15105" max="15105" width="41.725" style="4" customWidth="1"/>
    <col min="15106" max="15106" width="15.6333333333333" style="4" customWidth="1"/>
    <col min="15107" max="15109" width="10.3666666666667" style="4" customWidth="1"/>
    <col min="15110" max="15116" width="15.6333333333333" style="4" customWidth="1"/>
    <col min="15117" max="15360" width="9" style="4"/>
    <col min="15361" max="15361" width="41.725" style="4" customWidth="1"/>
    <col min="15362" max="15362" width="15.6333333333333" style="4" customWidth="1"/>
    <col min="15363" max="15365" width="10.3666666666667" style="4" customWidth="1"/>
    <col min="15366" max="15372" width="15.6333333333333" style="4" customWidth="1"/>
    <col min="15373" max="15616" width="9" style="4"/>
    <col min="15617" max="15617" width="41.725" style="4" customWidth="1"/>
    <col min="15618" max="15618" width="15.6333333333333" style="4" customWidth="1"/>
    <col min="15619" max="15621" width="10.3666666666667" style="4" customWidth="1"/>
    <col min="15622" max="15628" width="15.6333333333333" style="4" customWidth="1"/>
    <col min="15629" max="15872" width="9" style="4"/>
    <col min="15873" max="15873" width="41.725" style="4" customWidth="1"/>
    <col min="15874" max="15874" width="15.6333333333333" style="4" customWidth="1"/>
    <col min="15875" max="15877" width="10.3666666666667" style="4" customWidth="1"/>
    <col min="15878" max="15884" width="15.6333333333333" style="4" customWidth="1"/>
    <col min="15885" max="16128" width="9" style="4"/>
    <col min="16129" max="16129" width="41.725" style="4" customWidth="1"/>
    <col min="16130" max="16130" width="15.6333333333333" style="4" customWidth="1"/>
    <col min="16131" max="16133" width="10.3666666666667" style="4" customWidth="1"/>
    <col min="16134" max="16140" width="15.6333333333333" style="4" customWidth="1"/>
    <col min="16141" max="16384" width="9" style="4"/>
  </cols>
  <sheetData>
    <row r="1" ht="25.5" spans="1:12">
      <c r="A1" s="6" t="s">
        <v>178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1.75" customHeight="1" spans="1:13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43"/>
    </row>
    <row r="3" ht="21.75" customHeight="1" spans="1:12">
      <c r="A3" s="8"/>
      <c r="B3" s="8"/>
      <c r="C3" s="8"/>
      <c r="D3" s="8"/>
      <c r="E3" s="8"/>
      <c r="F3" s="8"/>
      <c r="G3" s="9"/>
      <c r="H3" s="8"/>
      <c r="I3" s="40" t="s">
        <v>228</v>
      </c>
      <c r="J3" s="40"/>
      <c r="K3" s="40"/>
      <c r="L3" s="40"/>
    </row>
    <row r="4" ht="21.75" customHeight="1" spans="1:12">
      <c r="A4" s="10" t="str">
        <f>'BS1'!A4</f>
        <v>编制单位：青海乐都三江村镇银行股份有限公司</v>
      </c>
      <c r="B4" s="11"/>
      <c r="C4" s="11"/>
      <c r="D4" s="11"/>
      <c r="E4" s="11"/>
      <c r="F4" s="12"/>
      <c r="G4" s="13"/>
      <c r="H4" s="13"/>
      <c r="I4" s="44" t="s">
        <v>77</v>
      </c>
      <c r="J4" s="44"/>
      <c r="K4" s="44"/>
      <c r="L4" s="44"/>
    </row>
    <row r="5" ht="21.75" customHeight="1" spans="1:12">
      <c r="A5" s="14" t="s">
        <v>180</v>
      </c>
      <c r="B5" s="15" t="s">
        <v>80</v>
      </c>
      <c r="C5" s="16"/>
      <c r="D5" s="16"/>
      <c r="E5" s="17"/>
      <c r="F5" s="16"/>
      <c r="G5" s="16"/>
      <c r="H5" s="16"/>
      <c r="I5" s="16"/>
      <c r="J5" s="16"/>
      <c r="K5" s="16"/>
      <c r="L5" s="16"/>
    </row>
    <row r="6" ht="21.75" customHeight="1" spans="1:12">
      <c r="A6" s="18"/>
      <c r="B6" s="19" t="s">
        <v>229</v>
      </c>
      <c r="C6" s="20" t="s">
        <v>182</v>
      </c>
      <c r="D6" s="20"/>
      <c r="E6" s="21"/>
      <c r="F6" s="22" t="s">
        <v>183</v>
      </c>
      <c r="G6" s="23" t="s">
        <v>184</v>
      </c>
      <c r="H6" s="23" t="s">
        <v>185</v>
      </c>
      <c r="I6" s="22" t="s">
        <v>186</v>
      </c>
      <c r="J6" s="22" t="s">
        <v>187</v>
      </c>
      <c r="K6" s="22" t="s">
        <v>188</v>
      </c>
      <c r="L6" s="45" t="s">
        <v>189</v>
      </c>
    </row>
    <row r="7" ht="21.75" customHeight="1" spans="1:12">
      <c r="A7" s="24"/>
      <c r="B7" s="25"/>
      <c r="C7" s="26" t="s">
        <v>191</v>
      </c>
      <c r="D7" s="21" t="s">
        <v>192</v>
      </c>
      <c r="E7" s="21" t="s">
        <v>193</v>
      </c>
      <c r="F7" s="27" t="s">
        <v>194</v>
      </c>
      <c r="G7" s="28" t="s">
        <v>195</v>
      </c>
      <c r="H7" s="28" t="s">
        <v>196</v>
      </c>
      <c r="I7" s="27" t="s">
        <v>194</v>
      </c>
      <c r="J7" s="27" t="s">
        <v>197</v>
      </c>
      <c r="K7" s="27" t="s">
        <v>198</v>
      </c>
      <c r="L7" s="46" t="s">
        <v>199</v>
      </c>
    </row>
    <row r="8" ht="21.75" customHeight="1" spans="1:12">
      <c r="A8" s="29" t="s">
        <v>200</v>
      </c>
      <c r="B8" s="30">
        <v>100000000</v>
      </c>
      <c r="C8" s="31"/>
      <c r="D8" s="31"/>
      <c r="E8" s="31"/>
      <c r="F8" s="30"/>
      <c r="G8" s="30"/>
      <c r="H8" s="30"/>
      <c r="I8" s="30">
        <v>315747.4</v>
      </c>
      <c r="J8" s="30"/>
      <c r="K8" s="30">
        <v>-2430749.47</v>
      </c>
      <c r="L8" s="47">
        <f>SUM(B8:K8)</f>
        <v>97884997.93</v>
      </c>
    </row>
    <row r="9" ht="21.75" customHeight="1" spans="1:12">
      <c r="A9" s="29" t="s">
        <v>201</v>
      </c>
      <c r="B9" s="32"/>
      <c r="C9" s="32"/>
      <c r="D9" s="33"/>
      <c r="E9" s="34"/>
      <c r="F9" s="32"/>
      <c r="G9" s="32"/>
      <c r="H9" s="32"/>
      <c r="I9" s="48"/>
      <c r="J9" s="48"/>
      <c r="K9" s="48"/>
      <c r="L9" s="49">
        <f t="shared" ref="L9:L31" si="0">SUM(B9:K9)</f>
        <v>0</v>
      </c>
    </row>
    <row r="10" ht="21.75" customHeight="1" spans="1:12">
      <c r="A10" s="35" t="s">
        <v>202</v>
      </c>
      <c r="B10" s="36"/>
      <c r="C10" s="36"/>
      <c r="D10" s="36"/>
      <c r="E10" s="36"/>
      <c r="F10" s="37"/>
      <c r="G10" s="36"/>
      <c r="H10" s="36"/>
      <c r="I10" s="50"/>
      <c r="J10" s="50"/>
      <c r="K10" s="50"/>
      <c r="L10" s="49">
        <f t="shared" si="0"/>
        <v>0</v>
      </c>
    </row>
    <row r="11" ht="21.75" customHeight="1" spans="1:12">
      <c r="A11" s="35" t="s">
        <v>203</v>
      </c>
      <c r="B11" s="36"/>
      <c r="C11" s="36"/>
      <c r="D11" s="36"/>
      <c r="E11" s="36"/>
      <c r="F11" s="36"/>
      <c r="G11" s="36"/>
      <c r="H11" s="36"/>
      <c r="I11" s="50"/>
      <c r="J11" s="50"/>
      <c r="K11" s="50"/>
      <c r="L11" s="49">
        <f t="shared" si="0"/>
        <v>0</v>
      </c>
    </row>
    <row r="12" s="2" customFormat="1" ht="21.75" customHeight="1" spans="1:13">
      <c r="A12" s="35" t="s">
        <v>204</v>
      </c>
      <c r="B12" s="37">
        <f t="shared" ref="B12:K12" si="1">SUM(B8:B11)</f>
        <v>100000000</v>
      </c>
      <c r="C12" s="37">
        <f t="shared" si="1"/>
        <v>0</v>
      </c>
      <c r="D12" s="37">
        <f t="shared" si="1"/>
        <v>0</v>
      </c>
      <c r="E12" s="37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</v>
      </c>
      <c r="I12" s="37">
        <f t="shared" si="1"/>
        <v>315747.4</v>
      </c>
      <c r="J12" s="37">
        <f t="shared" si="1"/>
        <v>0</v>
      </c>
      <c r="K12" s="37">
        <f t="shared" si="1"/>
        <v>-2430749.47</v>
      </c>
      <c r="L12" s="49">
        <f t="shared" si="0"/>
        <v>97884997.93</v>
      </c>
      <c r="M12" s="51"/>
    </row>
    <row r="13" s="2" customFormat="1" ht="21.75" customHeight="1" spans="1:13">
      <c r="A13" s="35" t="s">
        <v>205</v>
      </c>
      <c r="B13" s="37">
        <f>B14+B15+B20+B25</f>
        <v>0</v>
      </c>
      <c r="C13" s="37">
        <f t="shared" ref="C13:K13" si="2">C14+C15+C20+C25</f>
        <v>0</v>
      </c>
      <c r="D13" s="37">
        <f t="shared" si="2"/>
        <v>0</v>
      </c>
      <c r="E13" s="37">
        <f t="shared" si="2"/>
        <v>0</v>
      </c>
      <c r="F13" s="37">
        <f t="shared" si="2"/>
        <v>0</v>
      </c>
      <c r="G13" s="37">
        <f t="shared" si="2"/>
        <v>0</v>
      </c>
      <c r="H13" s="37">
        <f t="shared" si="2"/>
        <v>0</v>
      </c>
      <c r="I13" s="37">
        <f t="shared" si="2"/>
        <v>0</v>
      </c>
      <c r="J13" s="37">
        <f t="shared" si="2"/>
        <v>0</v>
      </c>
      <c r="K13" s="37">
        <f>K14+K20</f>
        <v>-4285451.57</v>
      </c>
      <c r="L13" s="49">
        <f t="shared" si="0"/>
        <v>-4285451.57</v>
      </c>
      <c r="M13" s="51"/>
    </row>
    <row r="14" s="2" customFormat="1" ht="21.75" customHeight="1" spans="1:13">
      <c r="A14" s="35" t="s">
        <v>206</v>
      </c>
      <c r="B14" s="37"/>
      <c r="C14" s="37"/>
      <c r="D14" s="37"/>
      <c r="E14" s="37"/>
      <c r="F14" s="37"/>
      <c r="G14" s="37"/>
      <c r="H14" s="37">
        <f>IS!D36</f>
        <v>0</v>
      </c>
      <c r="I14" s="37"/>
      <c r="J14" s="37"/>
      <c r="K14" s="37">
        <f>IS!D33</f>
        <v>-4285451.57</v>
      </c>
      <c r="L14" s="49">
        <f t="shared" si="0"/>
        <v>-4285451.57</v>
      </c>
      <c r="M14" s="52"/>
    </row>
    <row r="15" s="2" customFormat="1" ht="21.75" customHeight="1" spans="1:13">
      <c r="A15" s="35" t="s">
        <v>207</v>
      </c>
      <c r="B15" s="37">
        <f>B16+B18+B19</f>
        <v>0</v>
      </c>
      <c r="C15" s="37">
        <f t="shared" ref="C15:K15" si="3">C16+C18+C19</f>
        <v>0</v>
      </c>
      <c r="D15" s="37">
        <f t="shared" si="3"/>
        <v>0</v>
      </c>
      <c r="E15" s="37">
        <f t="shared" si="3"/>
        <v>0</v>
      </c>
      <c r="F15" s="37">
        <f t="shared" si="3"/>
        <v>0</v>
      </c>
      <c r="G15" s="37">
        <f t="shared" si="3"/>
        <v>0</v>
      </c>
      <c r="H15" s="37">
        <f t="shared" si="3"/>
        <v>0</v>
      </c>
      <c r="I15" s="37">
        <f t="shared" si="3"/>
        <v>0</v>
      </c>
      <c r="J15" s="37">
        <f t="shared" si="3"/>
        <v>0</v>
      </c>
      <c r="K15" s="37">
        <f t="shared" si="3"/>
        <v>0</v>
      </c>
      <c r="L15" s="49">
        <f t="shared" si="0"/>
        <v>0</v>
      </c>
      <c r="M15" s="51"/>
    </row>
    <row r="16" s="2" customFormat="1" ht="21.75" customHeight="1" spans="1:13">
      <c r="A16" s="35" t="s">
        <v>208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49">
        <f t="shared" si="0"/>
        <v>0</v>
      </c>
      <c r="M16" s="51"/>
    </row>
    <row r="17" s="2" customFormat="1" ht="21.75" customHeight="1" spans="1:13">
      <c r="A17" s="35" t="s">
        <v>209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49"/>
      <c r="M17" s="51"/>
    </row>
    <row r="18" s="2" customFormat="1" ht="21.75" customHeight="1" spans="1:13">
      <c r="A18" s="35" t="s">
        <v>210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49">
        <f t="shared" si="0"/>
        <v>0</v>
      </c>
      <c r="M18" s="51"/>
    </row>
    <row r="19" s="2" customFormat="1" ht="21.75" customHeight="1" spans="1:13">
      <c r="A19" s="35" t="s">
        <v>211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49">
        <f t="shared" si="0"/>
        <v>0</v>
      </c>
      <c r="M19" s="51"/>
    </row>
    <row r="20" s="2" customFormat="1" ht="21.75" customHeight="1" spans="1:13">
      <c r="A20" s="35" t="s">
        <v>212</v>
      </c>
      <c r="B20" s="37">
        <f>B21+B22+B23+B24</f>
        <v>0</v>
      </c>
      <c r="C20" s="37">
        <f t="shared" ref="C20:K20" si="4">C21+C22+C23+C24</f>
        <v>0</v>
      </c>
      <c r="D20" s="37">
        <f t="shared" si="4"/>
        <v>0</v>
      </c>
      <c r="E20" s="37">
        <f t="shared" si="4"/>
        <v>0</v>
      </c>
      <c r="F20" s="37">
        <f t="shared" si="4"/>
        <v>0</v>
      </c>
      <c r="G20" s="37">
        <f t="shared" si="4"/>
        <v>0</v>
      </c>
      <c r="H20" s="37">
        <f t="shared" si="4"/>
        <v>0</v>
      </c>
      <c r="I20" s="37">
        <f t="shared" si="4"/>
        <v>0</v>
      </c>
      <c r="J20" s="37">
        <f t="shared" si="4"/>
        <v>0</v>
      </c>
      <c r="K20" s="37">
        <f t="shared" si="4"/>
        <v>0</v>
      </c>
      <c r="L20" s="49">
        <f t="shared" si="0"/>
        <v>0</v>
      </c>
      <c r="M20" s="51"/>
    </row>
    <row r="21" s="2" customFormat="1" ht="21.75" customHeight="1" spans="1:13">
      <c r="A21" s="35" t="s">
        <v>213</v>
      </c>
      <c r="B21" s="37"/>
      <c r="C21" s="37"/>
      <c r="D21" s="37"/>
      <c r="E21" s="37"/>
      <c r="F21" s="37"/>
      <c r="G21" s="37"/>
      <c r="H21" s="37"/>
      <c r="I21" s="37"/>
      <c r="J21" s="37"/>
      <c r="K21" s="37">
        <f>-I21</f>
        <v>0</v>
      </c>
      <c r="L21" s="49">
        <f t="shared" si="0"/>
        <v>0</v>
      </c>
      <c r="M21" s="51"/>
    </row>
    <row r="22" s="2" customFormat="1" ht="21.75" customHeight="1" spans="1:13">
      <c r="A22" s="35" t="s">
        <v>214</v>
      </c>
      <c r="B22" s="37"/>
      <c r="C22" s="37"/>
      <c r="D22" s="37"/>
      <c r="E22" s="37"/>
      <c r="F22" s="37"/>
      <c r="G22" s="37"/>
      <c r="H22" s="37"/>
      <c r="I22" s="37"/>
      <c r="J22" s="37"/>
      <c r="K22" s="37">
        <f>-J22</f>
        <v>0</v>
      </c>
      <c r="L22" s="49">
        <f t="shared" si="0"/>
        <v>0</v>
      </c>
      <c r="M22" s="51"/>
    </row>
    <row r="23" s="2" customFormat="1" ht="21.75" customHeight="1" spans="1:13">
      <c r="A23" s="35" t="s">
        <v>215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49">
        <f t="shared" si="0"/>
        <v>0</v>
      </c>
      <c r="M23" s="51"/>
    </row>
    <row r="24" s="2" customFormat="1" ht="21.75" customHeight="1" spans="1:13">
      <c r="A24" s="35" t="s">
        <v>211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49">
        <f t="shared" si="0"/>
        <v>0</v>
      </c>
      <c r="M24" s="51"/>
    </row>
    <row r="25" s="2" customFormat="1" ht="21.75" customHeight="1" spans="1:13">
      <c r="A25" s="35" t="s">
        <v>216</v>
      </c>
      <c r="B25" s="37">
        <f>B26+B27+B28+B29+B31</f>
        <v>0</v>
      </c>
      <c r="C25" s="37">
        <f t="shared" ref="C25:K25" si="5">C26+C27+C28+C29+C31</f>
        <v>0</v>
      </c>
      <c r="D25" s="37">
        <f t="shared" si="5"/>
        <v>0</v>
      </c>
      <c r="E25" s="37">
        <f t="shared" si="5"/>
        <v>0</v>
      </c>
      <c r="F25" s="37">
        <f t="shared" si="5"/>
        <v>0</v>
      </c>
      <c r="G25" s="37">
        <f t="shared" si="5"/>
        <v>0</v>
      </c>
      <c r="H25" s="37">
        <f t="shared" si="5"/>
        <v>0</v>
      </c>
      <c r="I25" s="37">
        <f t="shared" si="5"/>
        <v>0</v>
      </c>
      <c r="J25" s="37">
        <f t="shared" si="5"/>
        <v>0</v>
      </c>
      <c r="K25" s="37">
        <f t="shared" si="5"/>
        <v>0</v>
      </c>
      <c r="L25" s="49">
        <f t="shared" si="0"/>
        <v>0</v>
      </c>
      <c r="M25" s="51"/>
    </row>
    <row r="26" s="2" customFormat="1" ht="21.75" customHeight="1" spans="1:13">
      <c r="A26" s="35" t="s">
        <v>217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49">
        <f t="shared" si="0"/>
        <v>0</v>
      </c>
      <c r="M26" s="51"/>
    </row>
    <row r="27" s="2" customFormat="1" ht="21.75" customHeight="1" spans="1:13">
      <c r="A27" s="35" t="s">
        <v>218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49">
        <f t="shared" si="0"/>
        <v>0</v>
      </c>
      <c r="M27" s="51"/>
    </row>
    <row r="28" s="2" customFormat="1" ht="21.75" customHeight="1" spans="1:13">
      <c r="A28" s="35" t="s">
        <v>219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49">
        <f t="shared" si="0"/>
        <v>0</v>
      </c>
      <c r="M28" s="51"/>
    </row>
    <row r="29" s="2" customFormat="1" ht="21.75" customHeight="1" spans="1:13">
      <c r="A29" s="35" t="s">
        <v>220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49">
        <f t="shared" si="0"/>
        <v>0</v>
      </c>
      <c r="M29" s="51"/>
    </row>
    <row r="30" s="2" customFormat="1" ht="21.75" customHeight="1" spans="1:13">
      <c r="A30" s="35" t="s">
        <v>221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49"/>
      <c r="M30" s="51"/>
    </row>
    <row r="31" s="2" customFormat="1" ht="21.75" customHeight="1" spans="1:13">
      <c r="A31" s="35" t="s">
        <v>222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49">
        <f t="shared" si="0"/>
        <v>0</v>
      </c>
      <c r="M31" s="51"/>
    </row>
    <row r="32" s="2" customFormat="1" ht="21.75" customHeight="1" spans="1:13">
      <c r="A32" s="35" t="s">
        <v>223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53"/>
      <c r="M32" s="51"/>
    </row>
    <row r="33" s="2" customFormat="1" ht="21.75" customHeight="1" spans="1:13">
      <c r="A33" s="35" t="s">
        <v>224</v>
      </c>
      <c r="B33" s="37">
        <f>B12+B13</f>
        <v>100000000</v>
      </c>
      <c r="C33" s="37">
        <f t="shared" ref="C33:K33" si="6">C12+C13</f>
        <v>0</v>
      </c>
      <c r="D33" s="37">
        <f t="shared" si="6"/>
        <v>0</v>
      </c>
      <c r="E33" s="37">
        <f t="shared" si="6"/>
        <v>0</v>
      </c>
      <c r="F33" s="37">
        <f t="shared" si="6"/>
        <v>0</v>
      </c>
      <c r="G33" s="37">
        <f t="shared" si="6"/>
        <v>0</v>
      </c>
      <c r="H33" s="37">
        <f t="shared" si="6"/>
        <v>0</v>
      </c>
      <c r="I33" s="37">
        <f t="shared" si="6"/>
        <v>315747.4</v>
      </c>
      <c r="J33" s="37">
        <f t="shared" si="6"/>
        <v>0</v>
      </c>
      <c r="K33" s="37">
        <f t="shared" si="6"/>
        <v>-6716201.04</v>
      </c>
      <c r="L33" s="54">
        <f>SUM(B33:K33)</f>
        <v>93599546.36</v>
      </c>
      <c r="M33" s="51"/>
    </row>
    <row r="34" ht="21.75" customHeight="1" spans="1:12">
      <c r="A34" s="38" t="s">
        <v>225</v>
      </c>
      <c r="B34" s="38"/>
      <c r="C34" s="38"/>
      <c r="D34" s="38"/>
      <c r="E34" s="39"/>
      <c r="F34" s="38"/>
      <c r="G34" s="38"/>
      <c r="H34" s="38"/>
      <c r="I34" s="38"/>
      <c r="J34" s="38"/>
      <c r="K34" s="38"/>
      <c r="L34" s="8"/>
    </row>
    <row r="35" ht="13.5" spans="1:1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ht="21.75" customHeight="1" spans="1:12">
      <c r="A36" s="7" t="s">
        <v>230</v>
      </c>
      <c r="B36" s="7"/>
      <c r="C36" s="7"/>
      <c r="D36" s="7"/>
      <c r="E36" s="41"/>
      <c r="F36" s="7"/>
      <c r="G36" s="7"/>
      <c r="H36" s="7"/>
      <c r="I36" s="7"/>
      <c r="J36" s="7"/>
      <c r="K36" s="7"/>
      <c r="L36" s="7"/>
    </row>
    <row r="37" spans="2:14">
      <c r="B37" s="3">
        <f>B33-'BS2'!D28</f>
        <v>0</v>
      </c>
      <c r="C37" s="3"/>
      <c r="D37" s="42"/>
      <c r="E37" s="42"/>
      <c r="F37" s="3">
        <f>F33-'BS2'!D32</f>
        <v>0</v>
      </c>
      <c r="G37" s="3"/>
      <c r="H37" s="3">
        <f>H33-'BS2'!D34</f>
        <v>0</v>
      </c>
      <c r="I37" s="3">
        <f>I33-'BS2'!D35</f>
        <v>0</v>
      </c>
      <c r="J37" s="3">
        <f>J33-'BS2'!D36</f>
        <v>0</v>
      </c>
      <c r="K37" s="55">
        <f>K33-'BS2'!D37</f>
        <v>0</v>
      </c>
      <c r="L37" s="55">
        <f>L33-'BS2'!D38</f>
        <v>0</v>
      </c>
      <c r="M37" s="56"/>
      <c r="N37" s="57"/>
    </row>
    <row r="38" s="3" customFormat="1" spans="13:13">
      <c r="M38" s="42"/>
    </row>
    <row r="39" spans="4:12">
      <c r="D39" s="5"/>
      <c r="E39" s="5"/>
      <c r="I39" s="58"/>
      <c r="J39" s="58"/>
      <c r="K39" s="58"/>
      <c r="L39" s="58"/>
    </row>
    <row r="40" customFormat="1" ht="13.5"/>
    <row r="41" customFormat="1" ht="13.5"/>
    <row r="42" customFormat="1" ht="13.5"/>
    <row r="43" customFormat="1" ht="13.5"/>
    <row r="44" customFormat="1" ht="13.5"/>
    <row r="45" customFormat="1" ht="13.5"/>
    <row r="46" customFormat="1" ht="13.5"/>
    <row r="47" customFormat="1" ht="13.5"/>
    <row r="48" customFormat="1" ht="13.5"/>
    <row r="49" customFormat="1" ht="13.5"/>
    <row r="50" customFormat="1" ht="13.5"/>
    <row r="51" customFormat="1" ht="13.5"/>
    <row r="52" customFormat="1" ht="13.5"/>
    <row r="53" customFormat="1" ht="13.5"/>
    <row r="54" customFormat="1" ht="13.5"/>
    <row r="55" customFormat="1" ht="13.5"/>
    <row r="56" customFormat="1" ht="13.5"/>
    <row r="57" customFormat="1" ht="13.5"/>
    <row r="58" customFormat="1" ht="13.5"/>
    <row r="59" customFormat="1" ht="13.5"/>
    <row r="60" customFormat="1" ht="13.5"/>
    <row r="61" customFormat="1" ht="13.5"/>
    <row r="62" customFormat="1" ht="13.5"/>
    <row r="63" customFormat="1" ht="13.5"/>
    <row r="64" customFormat="1" ht="13.5"/>
    <row r="65" customFormat="1" ht="13.5"/>
    <row r="66" customFormat="1" ht="13.5"/>
    <row r="67" customFormat="1" ht="13.5"/>
    <row r="68" customFormat="1" ht="13.5"/>
    <row r="69" customFormat="1" ht="13.5"/>
    <row r="70" customFormat="1" ht="13.5"/>
    <row r="71" customFormat="1" ht="13.5"/>
    <row r="72" customFormat="1" ht="13.5"/>
    <row r="73" customFormat="1" ht="13.5"/>
    <row r="74" customFormat="1" ht="13.5"/>
    <row r="75" customFormat="1" ht="13.5"/>
    <row r="76" customFormat="1" ht="13.5"/>
    <row r="77" customFormat="1" ht="13.5"/>
    <row r="78" customFormat="1" ht="13.5"/>
    <row r="79" customFormat="1" ht="13.5"/>
    <row r="80" customFormat="1" ht="13.5"/>
    <row r="81" customFormat="1" ht="13.5"/>
    <row r="82" customFormat="1" ht="13.5"/>
    <row r="83" customFormat="1" ht="13.5"/>
    <row r="84" customFormat="1" ht="13.5"/>
    <row r="85" customFormat="1" ht="13.5"/>
    <row r="86" customFormat="1" ht="13.5"/>
  </sheetData>
  <mergeCells count="10">
    <mergeCell ref="A1:L1"/>
    <mergeCell ref="A2:L2"/>
    <mergeCell ref="I3:L3"/>
    <mergeCell ref="I4:L4"/>
    <mergeCell ref="B5:L5"/>
    <mergeCell ref="C6:E6"/>
    <mergeCell ref="A34:L34"/>
    <mergeCell ref="A36:L36"/>
    <mergeCell ref="A5:A7"/>
    <mergeCell ref="B6:B7"/>
  </mergeCells>
  <printOptions horizontalCentered="1"/>
  <pageMargins left="0.354330708661417" right="0.354330708661417" top="0.984251968503937" bottom="0.393700787401575" header="0.31496062992126" footer="0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BS1</vt:lpstr>
      <vt:lpstr>BS2</vt:lpstr>
      <vt:lpstr>IS</vt:lpstr>
      <vt:lpstr>CF</vt:lpstr>
      <vt:lpstr>2022ES</vt:lpstr>
      <vt:lpstr>2021ES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Solar</cp:lastModifiedBy>
  <dcterms:created xsi:type="dcterms:W3CDTF">2006-09-16T00:00:00Z</dcterms:created>
  <dcterms:modified xsi:type="dcterms:W3CDTF">2023-04-24T02:51:58Z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77E0D833E0204C2A8A57708ABCC5F8B6</vt:lpwstr>
  </property>
  <property fmtid="{D5CDD505-2E9C-101B-9397-08002B2CF9AE}" pid="3" name="KSOProductBuildVer">
    <vt:lpwstr>2052-11.1.0.11744</vt:lpwstr>
  </property>
</Properties>
</file>